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OPĆI DIO" sheetId="1" r:id="rId1"/>
    <sheet name="PLAN PRIHODA" sheetId="2" r:id="rId2"/>
    <sheet name="PLAN RASHODA I IZDATAKA" sheetId="3" r:id="rId3"/>
    <sheet name="Ministarstvo" sheetId="4" r:id="rId4"/>
    <sheet name="obrazloženje plana" sheetId="5" r:id="rId5"/>
  </sheets>
  <definedNames>
    <definedName name="_xlnm.Print_Area" localSheetId="0">'OPĆI DIO'!$A$2:$H$25</definedName>
  </definedNames>
  <calcPr fullCalcOnLoad="1"/>
</workbook>
</file>

<file path=xl/sharedStrings.xml><?xml version="1.0" encoding="utf-8"?>
<sst xmlns="http://schemas.openxmlformats.org/spreadsheetml/2006/main" count="449" uniqueCount="220">
  <si>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</si>
  <si>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</si>
  <si>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</si>
  <si>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</si>
  <si>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</si>
  <si>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</si>
  <si>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</si>
  <si>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</si>
  <si>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</si>
  <si>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Opći prihodi i primici</t>
  </si>
  <si>
    <t xml:space="preserve">Donacije </t>
  </si>
  <si>
    <t>Namjenski primici od zaduživanja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</si>
  <si>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</si>
  <si>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</si>
  <si>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</si>
  <si>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</si>
  <si>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</si>
  <si>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</si>
  <si>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</si>
  <si>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</si>
  <si>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</si>
  <si>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</si>
  <si>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</si>
  <si>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</si>
  <si>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</si>
  <si>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</si>
  <si>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</si>
  <si>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</si>
  <si>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</si>
  <si>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</si>
  <si>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</si>
  <si>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</si>
  <si>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</si>
  <si>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</si>
  <si>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</si>
  <si>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</si>
  <si>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</si>
  <si>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</si>
  <si>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</si>
  <si>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</si>
  <si>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</si>
  <si>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</si>
  <si>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</si>
  <si>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Oznaka  rač.iz                                      računskog  plana</t>
  </si>
  <si>
    <t>922 Višak iz prethodne godine</t>
  </si>
  <si>
    <t>BROJ KONTA</t>
  </si>
  <si>
    <t>VRSTA RASHODA / IZDATKA</t>
  </si>
  <si>
    <t>REBALANS 2018</t>
  </si>
  <si>
    <t>PLAN 2019</t>
  </si>
  <si>
    <t xml:space="preserve">  </t>
  </si>
  <si>
    <t>SVEUKUPNO RASHODI / IZDACI</t>
  </si>
  <si>
    <t>Razdjel  003</t>
  </si>
  <si>
    <t>ODJEL ZA DRUŠTVENE DJELATNOSTI</t>
  </si>
  <si>
    <t>Program  1000</t>
  </si>
  <si>
    <t>Aktivnost  A100001</t>
  </si>
  <si>
    <t>Izvor   1.</t>
  </si>
  <si>
    <t>OPĆI PRIHODI I PRIMICI</t>
  </si>
  <si>
    <t>Izvor   1.1.</t>
  </si>
  <si>
    <t>3</t>
  </si>
  <si>
    <t>Rashodi poslovanja</t>
  </si>
  <si>
    <t>31</t>
  </si>
  <si>
    <t>311</t>
  </si>
  <si>
    <t>3111</t>
  </si>
  <si>
    <t>Plaće za redovan rad</t>
  </si>
  <si>
    <t>312</t>
  </si>
  <si>
    <t>3121</t>
  </si>
  <si>
    <t>313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</si>
  <si>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</si>
  <si>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</si>
  <si>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</si>
  <si>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</si>
  <si>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</si>
  <si>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</si>
  <si>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</si>
  <si>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</si>
  <si>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322</t>
  </si>
  <si>
    <t>3221</t>
  </si>
  <si>
    <t>Uredski materijal i ostali materijalni rashodi</t>
  </si>
  <si>
    <t>323</t>
  </si>
  <si>
    <t>3231</t>
  </si>
  <si>
    <t>Usluge telefona, pošte i prijevoza</t>
  </si>
  <si>
    <t>3237</t>
  </si>
  <si>
    <t>Intelektualne i osobne usluge</t>
  </si>
  <si>
    <t>3239</t>
  </si>
  <si>
    <t>Ostale usluge</t>
  </si>
  <si>
    <t>34</t>
  </si>
  <si>
    <t>Financijski rashodi</t>
  </si>
  <si>
    <t>343</t>
  </si>
  <si>
    <t>Izvor   3.</t>
  </si>
  <si>
    <t>VLASTITI PRIHODI</t>
  </si>
  <si>
    <t>Izvor   3.2.</t>
  </si>
  <si>
    <t>VLASTITI PRIHODI PRORAČUNSKIH KORISNIKA</t>
  </si>
  <si>
    <t>324</t>
  </si>
  <si>
    <t>Naknade troškova osobama izvan radnog odnosa</t>
  </si>
  <si>
    <t>3241</t>
  </si>
  <si>
    <t>329</t>
  </si>
  <si>
    <t>3293</t>
  </si>
  <si>
    <t>Reprezentacija</t>
  </si>
  <si>
    <t>Izvor   5.</t>
  </si>
  <si>
    <t>POMOĆI</t>
  </si>
  <si>
    <t>Izvor   5.4.</t>
  </si>
  <si>
    <t>POMOĆI ZA PRORAČUNSKE KORISNIKE</t>
  </si>
  <si>
    <t>Izvor   6.</t>
  </si>
  <si>
    <t>DONACIJE</t>
  </si>
  <si>
    <t>Izvor   6.4.</t>
  </si>
  <si>
    <t>DONACIJE ZA PRORAČUNSKE KORISNIKE</t>
  </si>
  <si>
    <t>Oznaka  rač.iz računskog  plana</t>
  </si>
  <si>
    <t>4</t>
  </si>
  <si>
    <t>42</t>
  </si>
  <si>
    <t>Rashodi za nabavu proizvedene dugotrajne imovine</t>
  </si>
  <si>
    <t>3232</t>
  </si>
  <si>
    <t>Usluge tekućeg i investicijskog održavanja</t>
  </si>
  <si>
    <t>3212</t>
  </si>
  <si>
    <t>Naknade za prijevoz, za rad na terenu i odvojeni život</t>
  </si>
  <si>
    <t>3225</t>
  </si>
  <si>
    <t>Sitni inventar i auto gume</t>
  </si>
  <si>
    <t>3233</t>
  </si>
  <si>
    <t>Usluge promidžbe i informiranja</t>
  </si>
  <si>
    <t>3234</t>
  </si>
  <si>
    <t>Komunalne usluge</t>
  </si>
  <si>
    <t>Glava  00302</t>
  </si>
  <si>
    <t>ŠKOLSTVO</t>
  </si>
  <si>
    <t>Glavni program  A04</t>
  </si>
  <si>
    <t>PROGRAM JAVNIH POTREBA U ŠKOLSTVU</t>
  </si>
  <si>
    <t>OSNOVNO ŠKOLSTVO DO NIVOA MINIMALNOG STANDARDA</t>
  </si>
  <si>
    <t>REDOVNA DJELATNOST OSNOVNE ŠKOLE</t>
  </si>
  <si>
    <t>Izvor   4.</t>
  </si>
  <si>
    <t>PRIHODI ZA POSEBNE NAMJENE</t>
  </si>
  <si>
    <t>Izvor   4.3.</t>
  </si>
  <si>
    <t>OSTALI PRIHODI ZA POSEBNE NAMJENE</t>
  </si>
  <si>
    <t>3223</t>
  </si>
  <si>
    <t>Energija</t>
  </si>
  <si>
    <t>3224</t>
  </si>
  <si>
    <t>Materijal i dijelovi za tekuće i investicijsko održavanje</t>
  </si>
  <si>
    <t>3236</t>
  </si>
  <si>
    <t>Zdravstvene i veterinarske usluge</t>
  </si>
  <si>
    <t>3238</t>
  </si>
  <si>
    <t>Računalne usluge</t>
  </si>
  <si>
    <t>3292</t>
  </si>
  <si>
    <t>Premije osiguranja</t>
  </si>
  <si>
    <t>3294</t>
  </si>
  <si>
    <t>Članarine i norme</t>
  </si>
  <si>
    <t>422</t>
  </si>
  <si>
    <t>Postrojenja i oprema</t>
  </si>
  <si>
    <t>4221</t>
  </si>
  <si>
    <t>Uredska oprema i namještaj</t>
  </si>
  <si>
    <t>Program  1001</t>
  </si>
  <si>
    <t>OSNOVNO ŠKOLSTVO IZNAD NIVOA MINIMALNOG STANDARDA</t>
  </si>
  <si>
    <t>OSNOVNOŠKOLSKO OBRAZOVANJE IZNAD MINIMALNIH STANDARDA</t>
  </si>
  <si>
    <t>3222</t>
  </si>
  <si>
    <t>Materijal i sirovine</t>
  </si>
  <si>
    <t>Tekući projekt  T100001</t>
  </si>
  <si>
    <t>S OSMJEHOM U ŠKOLU - POMOĆNICI U NASTAVI</t>
  </si>
  <si>
    <t>Izvor   5.1.</t>
  </si>
  <si>
    <t>POMOĆI EU</t>
  </si>
  <si>
    <t>Proračunski korisnik  12358</t>
  </si>
  <si>
    <t>OŠ "STJEPANA IVIČEVIĆA"</t>
  </si>
  <si>
    <t>3227</t>
  </si>
  <si>
    <t>Službena, radna i zaštitna odjeća i obuća</t>
  </si>
  <si>
    <t>3235</t>
  </si>
  <si>
    <t>Zakupnine i najamnine</t>
  </si>
  <si>
    <t>3295</t>
  </si>
  <si>
    <t>Pristojbe i naknade</t>
  </si>
  <si>
    <t>3296</t>
  </si>
  <si>
    <t>Troškovi sudskih postupaka</t>
  </si>
  <si>
    <t>3299</t>
  </si>
  <si>
    <t>3433</t>
  </si>
  <si>
    <t>Zatezne kamate</t>
  </si>
  <si>
    <t>3434</t>
  </si>
  <si>
    <t>Ostali nespomenuti financijski rashodi</t>
  </si>
  <si>
    <t>45</t>
  </si>
  <si>
    <t>Rashodi za dodatna ulaganja na nefinancijskoj imovini</t>
  </si>
  <si>
    <t>451</t>
  </si>
  <si>
    <t>Dodatna ulaganja na građevinskim objektima</t>
  </si>
  <si>
    <t>4511</t>
  </si>
  <si>
    <t>Izvor   7.</t>
  </si>
  <si>
    <t>PRIHODI OD PRODAJE I ZAMJENE NEFINANCIJSKE IMOVINE I NAKNADE</t>
  </si>
  <si>
    <t>Izvor   7.1.</t>
  </si>
  <si>
    <t>OŠ"S.IVIČEVIĆA"</t>
  </si>
  <si>
    <t>PROJEKCIJA 2020</t>
  </si>
  <si>
    <t>PROJEKCIJA 2021</t>
  </si>
  <si>
    <t>Ostali instrumenti, uređaji i strojevi</t>
  </si>
  <si>
    <t>Knjige u knjižnici</t>
  </si>
  <si>
    <t>652 Prihodi po posebnim propisima</t>
  </si>
  <si>
    <t>661 Vlastiti prihodi</t>
  </si>
  <si>
    <t>671 Prihodi iz proračuna</t>
  </si>
  <si>
    <t>Državni proračun</t>
  </si>
  <si>
    <t>Gradski proračun</t>
  </si>
  <si>
    <t>Prihodi za posebne namjene školska kuhinja i ekskurzije</t>
  </si>
  <si>
    <t>Vlastiti prihodi najam dvorane</t>
  </si>
  <si>
    <t>Pomoći EU ESF "S osmjehom u školu"</t>
  </si>
  <si>
    <t>HZZ za volontere (bez zasnivanja radnog odnosa)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</si>
  <si>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</si>
  <si>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Financijski plan rađen je po iskustvima iz dosadašnjih godina.</t>
  </si>
  <si>
    <t xml:space="preserve">2019. godine ne očekuju se sudski troškovi, koji su bili 2018. i samim tim se </t>
  </si>
  <si>
    <t>povećava mogućnost većih materijalnih troškova.</t>
  </si>
  <si>
    <t>Trošak goriva, koji je 2018. bio umanjem, zbog deponiranog lož ulja u rezervoaru,</t>
  </si>
  <si>
    <t>Troškovi kapitalnih ulaganja, ostavljeni su kao i prethodne godine, iako ne znamo</t>
  </si>
  <si>
    <t>hoće li biti odobreni u istom iznosi, kao i troškovi investicijskog održavanja.</t>
  </si>
  <si>
    <t>2018.</t>
  </si>
  <si>
    <t>Ostali nespomenuti rashodi (troškovi za posebne odjele)</t>
  </si>
  <si>
    <t>Ministarstvo</t>
  </si>
  <si>
    <t>518.310,00 Kn, trošak - 11.000,00 Kn materijalni troškovi i 100.000,00 Kn za kapitalna.</t>
  </si>
  <si>
    <t xml:space="preserve">dodatnih 2%, pa bi iznosili 7.744.875,00 Kn, doprinosi na ovaj iznos 1.340.500,00 Kn, i </t>
  </si>
  <si>
    <t xml:space="preserve">planiranih 200.000,00 Kn ostalih materijalnih prava za zaposlene. Isto tako planirano je za knjižni </t>
  </si>
  <si>
    <t>fond 6.000,00 Kn i dodatnih 6.000,00 Kn za posebne odjele.</t>
  </si>
  <si>
    <t>morat će se uvećati ove 2019. pa je tako za energente povećan iznos na 214.000,00 Kn.</t>
  </si>
  <si>
    <t>Također se 2019. godine planira 20.000,00 Kn, za zdravstvene usluge, od kojih 10.000,00 na</t>
  </si>
  <si>
    <t>preglede zaposlenika.</t>
  </si>
  <si>
    <t xml:space="preserve">Vlastiti prihodi planiraju se u iznosu od 450.000,00 Kn za kuhinju, 15.000,00 Kn planirano je od </t>
  </si>
  <si>
    <t xml:space="preserve">donacija za nabavke nefinancijske imovine, 30.000,00 Kn za eventualne izlete, koje financiraju </t>
  </si>
  <si>
    <t>roditelji i dodatnih 15.000,00 Kn donacija za investicijsko održavanje, koje je dobro imati u planu.</t>
  </si>
  <si>
    <t>Planirano je i 45.000,00 Kn za doprinose osobama izvan radnog odnosa (prihod HZZ)</t>
  </si>
  <si>
    <t xml:space="preserve">Od sredstava EU planirano je 374.670,50 Kn, od toga 261.500,00 Kn za plaće, 44.920,50 za </t>
  </si>
  <si>
    <t>doprinose, 13.000,00 Kn za prijevoz 12.750,00 materijalna prava zaposlenika i 42.500,00 kn</t>
  </si>
  <si>
    <t>materijalnih troškova financiranih po projektu "S osmjehom u školu"</t>
  </si>
  <si>
    <t>Planom je predviđen isti broj zaposlenih koje financira Ministarstvo i koje financira Grad</t>
  </si>
  <si>
    <t>odnosno EU kao i 2018., uvećani za asistente (pomoćnike u nastavi) Grad.</t>
  </si>
  <si>
    <t xml:space="preserve">Tako bi trošak zaposlenih grad (asistenti-pomoćnici u nastavi Grad, Grad i produženi boravak 2019. godini trebao biti  </t>
  </si>
  <si>
    <t xml:space="preserve">Troškovi zaposlenih Ministarstvo, povećali bi se od plaće za siječanj, 3% i od plaće za rujan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</si>
</sst>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[$-41A]d\.\ mmmm\ yyyy\."/>
    <numFmt numFmtId="180" formatCode="[$-1041A]#,##0.00;\-\ #,##0.00"/>
    <numFmt numFmtId="181" formatCode="#,##0.00_ ;\-#,##0.0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8"/>
      <name val="MS Sans Serif"/>
      <family val="2"/>
    </font>
    <font>
      <b/>
      <sz val="13.5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1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0"/>
    </font>
    <font>
      <b/>
      <sz val="9"/>
      <color rgb="FFFFFFFF"/>
      <name val="Arial"/>
      <family val="0"/>
    </font>
    <font>
      <b/>
      <sz val="11.95"/>
      <color rgb="FF0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EDE01"/>
        <bgColor indexed="64"/>
      </patternFill>
    </fill>
    <fill>
      <patternFill patternType="solid">
        <fgColor rgb="FFFFEE7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00CE"/>
        <bgColor indexed="64"/>
      </patternFill>
    </fill>
    <fill>
      <patternFill patternType="solid">
        <fgColor rgb="FF3535FF"/>
        <bgColor indexed="64"/>
      </patternFill>
    </fill>
    <fill>
      <patternFill patternType="solid">
        <fgColor rgb="FF9CA9FE"/>
        <bgColor indexed="64"/>
      </patternFill>
    </fill>
    <fill>
      <patternFill patternType="solid">
        <fgColor rgb="FFE5496E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1" fontId="22" fillId="0" borderId="23" xfId="0" applyNumberFormat="1" applyFont="1" applyBorder="1" applyAlignment="1">
      <alignment wrapText="1"/>
    </xf>
    <xf numFmtId="3" fontId="21" fillId="0" borderId="24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5" xfId="0" applyFont="1" applyBorder="1" applyAlignment="1" quotePrefix="1">
      <alignment horizontal="left" wrapText="1"/>
    </xf>
    <xf numFmtId="0" fontId="27" fillId="0" borderId="26" xfId="0" applyFont="1" applyBorder="1" applyAlignment="1" quotePrefix="1">
      <alignment horizontal="left" wrapText="1"/>
    </xf>
    <xf numFmtId="0" fontId="27" fillId="0" borderId="26" xfId="0" applyFont="1" applyBorder="1" applyAlignment="1" quotePrefix="1">
      <alignment horizontal="center" wrapText="1"/>
    </xf>
    <xf numFmtId="0" fontId="27" fillId="0" borderId="26" xfId="0" applyNumberFormat="1" applyFont="1" applyFill="1" applyBorder="1" applyAlignment="1" applyProtection="1" quotePrefix="1">
      <alignment horizontal="left"/>
      <protection/>
    </xf>
    <xf numFmtId="0" fontId="24" fillId="0" borderId="27" xfId="0" applyNumberFormat="1" applyFont="1" applyFill="1" applyBorder="1" applyAlignment="1" applyProtection="1">
      <alignment horizontal="center" wrapText="1"/>
      <protection/>
    </xf>
    <xf numFmtId="0" fontId="24" fillId="0" borderId="27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3" fontId="27" fillId="0" borderId="27" xfId="0" applyNumberFormat="1" applyFont="1" applyBorder="1" applyAlignment="1">
      <alignment horizontal="right"/>
    </xf>
    <xf numFmtId="3" fontId="27" fillId="0" borderId="27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8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left"/>
    </xf>
    <xf numFmtId="3" fontId="27" fillId="7" borderId="27" xfId="0" applyNumberFormat="1" applyFont="1" applyFill="1" applyBorder="1" applyAlignment="1">
      <alignment horizontal="right"/>
    </xf>
    <xf numFmtId="3" fontId="27" fillId="7" borderId="27" xfId="0" applyNumberFormat="1" applyFont="1" applyFill="1" applyBorder="1" applyAlignment="1" applyProtection="1">
      <alignment horizontal="right" wrapText="1"/>
      <protection/>
    </xf>
    <xf numFmtId="0" fontId="21" fillId="7" borderId="26" xfId="0" applyNumberFormat="1" applyFont="1" applyFill="1" applyBorder="1" applyAlignment="1" applyProtection="1">
      <alignment/>
      <protection/>
    </xf>
    <xf numFmtId="3" fontId="27" fillId="0" borderId="27" xfId="0" applyNumberFormat="1" applyFont="1" applyFill="1" applyBorder="1" applyAlignment="1">
      <alignment horizontal="right"/>
    </xf>
    <xf numFmtId="3" fontId="27" fillId="50" borderId="25" xfId="0" applyNumberFormat="1" applyFont="1" applyFill="1" applyBorder="1" applyAlignment="1" quotePrefix="1">
      <alignment horizontal="right"/>
    </xf>
    <xf numFmtId="3" fontId="27" fillId="50" borderId="27" xfId="0" applyNumberFormat="1" applyFont="1" applyFill="1" applyBorder="1" applyAlignment="1" applyProtection="1">
      <alignment horizontal="right" wrapText="1"/>
      <protection/>
    </xf>
    <xf numFmtId="3" fontId="27" fillId="7" borderId="25" xfId="0" applyNumberFormat="1" applyFont="1" applyFill="1" applyBorder="1" applyAlignment="1" quotePrefix="1">
      <alignment horizontal="right"/>
    </xf>
    <xf numFmtId="3" fontId="28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1" fontId="22" fillId="0" borderId="30" xfId="0" applyNumberFormat="1" applyFont="1" applyBorder="1" applyAlignment="1">
      <alignment wrapText="1"/>
    </xf>
    <xf numFmtId="0" fontId="21" fillId="0" borderId="0" xfId="0" applyFont="1" applyFill="1" applyBorder="1" applyAlignment="1">
      <alignment/>
    </xf>
    <xf numFmtId="0" fontId="69" fillId="0" borderId="27" xfId="0" applyFont="1" applyFill="1" applyBorder="1" applyAlignment="1" applyProtection="1">
      <alignment vertical="center" wrapText="1" readingOrder="1"/>
      <protection locked="0"/>
    </xf>
    <xf numFmtId="0" fontId="69" fillId="0" borderId="27" xfId="0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70" fillId="51" borderId="0" xfId="0" applyFont="1" applyFill="1" applyBorder="1" applyAlignment="1" applyProtection="1">
      <alignment horizontal="left" vertical="center" wrapText="1" readingOrder="1"/>
      <protection locked="0"/>
    </xf>
    <xf numFmtId="0" fontId="70" fillId="51" borderId="0" xfId="0" applyFont="1" applyFill="1" applyBorder="1" applyAlignment="1" applyProtection="1">
      <alignment vertical="center" wrapText="1" readingOrder="1"/>
      <protection locked="0"/>
    </xf>
    <xf numFmtId="180" fontId="70" fillId="51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0" fillId="52" borderId="0" xfId="0" applyFont="1" applyFill="1" applyBorder="1" applyAlignment="1" applyProtection="1">
      <alignment horizontal="left" vertical="center" wrapText="1" readingOrder="1"/>
      <protection locked="0"/>
    </xf>
    <xf numFmtId="0" fontId="70" fillId="52" borderId="0" xfId="0" applyFont="1" applyFill="1" applyBorder="1" applyAlignment="1" applyProtection="1">
      <alignment vertical="center" wrapText="1" readingOrder="1"/>
      <protection locked="0"/>
    </xf>
    <xf numFmtId="180" fontId="70" fillId="52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0" fillId="53" borderId="0" xfId="0" applyFont="1" applyFill="1" applyBorder="1" applyAlignment="1" applyProtection="1">
      <alignment horizontal="left" vertical="center" wrapText="1" readingOrder="1"/>
      <protection locked="0"/>
    </xf>
    <xf numFmtId="0" fontId="70" fillId="53" borderId="0" xfId="0" applyFont="1" applyFill="1" applyBorder="1" applyAlignment="1" applyProtection="1">
      <alignment vertical="center" wrapText="1" readingOrder="1"/>
      <protection locked="0"/>
    </xf>
    <xf numFmtId="180" fontId="70" fillId="53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0" fillId="54" borderId="0" xfId="0" applyFont="1" applyFill="1" applyBorder="1" applyAlignment="1" applyProtection="1">
      <alignment horizontal="left" vertical="center" wrapText="1" readingOrder="1"/>
      <protection locked="0"/>
    </xf>
    <xf numFmtId="0" fontId="70" fillId="54" borderId="0" xfId="0" applyFont="1" applyFill="1" applyBorder="1" applyAlignment="1" applyProtection="1">
      <alignment vertical="center" wrapText="1" readingOrder="1"/>
      <protection locked="0"/>
    </xf>
    <xf numFmtId="180" fontId="70" fillId="54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0" xfId="0" applyFont="1" applyFill="1" applyBorder="1" applyAlignment="1" applyProtection="1">
      <alignment horizontal="left" vertical="center" wrapText="1" readingOrder="1"/>
      <protection locked="0"/>
    </xf>
    <xf numFmtId="0" fontId="70" fillId="0" borderId="0" xfId="0" applyFont="1" applyFill="1" applyBorder="1" applyAlignment="1" applyProtection="1">
      <alignment vertical="center" wrapText="1" readingOrder="1"/>
      <protection locked="0"/>
    </xf>
    <xf numFmtId="180" fontId="70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9" fillId="0" borderId="0" xfId="0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Border="1" applyAlignment="1" applyProtection="1">
      <alignment vertical="center" wrapText="1" readingOrder="1"/>
      <protection locked="0"/>
    </xf>
    <xf numFmtId="180" fontId="69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1" fillId="55" borderId="0" xfId="0" applyFont="1" applyFill="1" applyBorder="1" applyAlignment="1" applyProtection="1">
      <alignment horizontal="left" vertical="center" wrapText="1" readingOrder="1"/>
      <protection locked="0"/>
    </xf>
    <xf numFmtId="0" fontId="71" fillId="55" borderId="0" xfId="0" applyFont="1" applyFill="1" applyBorder="1" applyAlignment="1" applyProtection="1">
      <alignment vertical="center" wrapText="1" readingOrder="1"/>
      <protection locked="0"/>
    </xf>
    <xf numFmtId="180" fontId="71" fillId="55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1" fillId="56" borderId="0" xfId="0" applyFont="1" applyFill="1" applyBorder="1" applyAlignment="1" applyProtection="1">
      <alignment horizontal="left" vertical="center" wrapText="1" readingOrder="1"/>
      <protection locked="0"/>
    </xf>
    <xf numFmtId="0" fontId="71" fillId="56" borderId="0" xfId="0" applyFont="1" applyFill="1" applyBorder="1" applyAlignment="1" applyProtection="1">
      <alignment vertical="center" wrapText="1" readingOrder="1"/>
      <protection locked="0"/>
    </xf>
    <xf numFmtId="180" fontId="71" fillId="56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1" fillId="57" borderId="0" xfId="0" applyFont="1" applyFill="1" applyBorder="1" applyAlignment="1" applyProtection="1">
      <alignment horizontal="left" vertical="center" wrapText="1" readingOrder="1"/>
      <protection locked="0"/>
    </xf>
    <xf numFmtId="0" fontId="71" fillId="57" borderId="0" xfId="0" applyFont="1" applyFill="1" applyBorder="1" applyAlignment="1" applyProtection="1">
      <alignment vertical="center" wrapText="1" readingOrder="1"/>
      <protection locked="0"/>
    </xf>
    <xf numFmtId="180" fontId="71" fillId="57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1" fillId="58" borderId="0" xfId="0" applyFont="1" applyFill="1" applyBorder="1" applyAlignment="1" applyProtection="1">
      <alignment horizontal="left" vertical="center" wrapText="1" readingOrder="1"/>
      <protection locked="0"/>
    </xf>
    <xf numFmtId="0" fontId="71" fillId="58" borderId="0" xfId="0" applyFont="1" applyFill="1" applyBorder="1" applyAlignment="1" applyProtection="1">
      <alignment vertical="center" wrapText="1" readingOrder="1"/>
      <protection locked="0"/>
    </xf>
    <xf numFmtId="180" fontId="71" fillId="58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0" fillId="59" borderId="0" xfId="0" applyFont="1" applyFill="1" applyBorder="1" applyAlignment="1" applyProtection="1">
      <alignment horizontal="left" vertical="center" wrapText="1" readingOrder="1"/>
      <protection locked="0"/>
    </xf>
    <xf numFmtId="0" fontId="70" fillId="59" borderId="0" xfId="0" applyFont="1" applyFill="1" applyBorder="1" applyAlignment="1" applyProtection="1">
      <alignment vertical="center" wrapText="1" readingOrder="1"/>
      <protection locked="0"/>
    </xf>
    <xf numFmtId="180" fontId="70" fillId="59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0" fillId="60" borderId="0" xfId="0" applyFont="1" applyFill="1" applyBorder="1" applyAlignment="1" applyProtection="1">
      <alignment horizontal="left" vertical="center" wrapText="1" readingOrder="1"/>
      <protection locked="0"/>
    </xf>
    <xf numFmtId="0" fontId="70" fillId="60" borderId="0" xfId="0" applyFont="1" applyFill="1" applyBorder="1" applyAlignment="1" applyProtection="1">
      <alignment vertical="center" wrapText="1" readingOrder="1"/>
      <protection locked="0"/>
    </xf>
    <xf numFmtId="180" fontId="70" fillId="6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69" fillId="0" borderId="0" xfId="0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Border="1" applyAlignment="1" applyProtection="1">
      <alignment vertical="center" wrapText="1" readingOrder="1"/>
      <protection locked="0"/>
    </xf>
    <xf numFmtId="180" fontId="69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" fontId="21" fillId="0" borderId="31" xfId="0" applyNumberFormat="1" applyFont="1" applyBorder="1" applyAlignment="1">
      <alignment horizontal="left" wrapText="1"/>
    </xf>
    <xf numFmtId="1" fontId="21" fillId="0" borderId="32" xfId="0" applyNumberFormat="1" applyFont="1" applyBorder="1" applyAlignment="1">
      <alignment horizontal="left" wrapText="1"/>
    </xf>
    <xf numFmtId="1" fontId="22" fillId="49" borderId="28" xfId="0" applyNumberFormat="1" applyFont="1" applyFill="1" applyBorder="1" applyAlignment="1">
      <alignment horizontal="left" wrapText="1"/>
    </xf>
    <xf numFmtId="49" fontId="21" fillId="0" borderId="32" xfId="0" applyNumberFormat="1" applyFont="1" applyBorder="1" applyAlignment="1">
      <alignment horizontal="left" wrapText="1"/>
    </xf>
    <xf numFmtId="0" fontId="21" fillId="0" borderId="32" xfId="0" applyFont="1" applyBorder="1" applyAlignment="1">
      <alignment/>
    </xf>
    <xf numFmtId="1" fontId="22" fillId="0" borderId="33" xfId="0" applyNumberFormat="1" applyFont="1" applyFill="1" applyBorder="1" applyAlignment="1">
      <alignment horizontal="right" vertical="top" wrapText="1"/>
    </xf>
    <xf numFmtId="49" fontId="21" fillId="0" borderId="0" xfId="0" applyNumberFormat="1" applyFont="1" applyBorder="1" applyAlignment="1">
      <alignment wrapText="1"/>
    </xf>
    <xf numFmtId="49" fontId="21" fillId="0" borderId="34" xfId="0" applyNumberFormat="1" applyFont="1" applyBorder="1" applyAlignment="1">
      <alignment horizontal="left" wrapText="1"/>
    </xf>
    <xf numFmtId="0" fontId="22" fillId="0" borderId="35" xfId="0" applyFont="1" applyBorder="1" applyAlignment="1">
      <alignment vertical="center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0" fontId="21" fillId="0" borderId="37" xfId="0" applyFont="1" applyBorder="1" applyAlignment="1">
      <alignment/>
    </xf>
    <xf numFmtId="49" fontId="21" fillId="0" borderId="37" xfId="0" applyNumberFormat="1" applyFont="1" applyBorder="1" applyAlignment="1">
      <alignment horizontal="left" wrapText="1"/>
    </xf>
    <xf numFmtId="49" fontId="21" fillId="0" borderId="3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/>
    </xf>
    <xf numFmtId="3" fontId="21" fillId="0" borderId="27" xfId="0" applyNumberFormat="1" applyFont="1" applyBorder="1" applyAlignment="1">
      <alignment horizontal="center" wrapText="1"/>
    </xf>
    <xf numFmtId="0" fontId="22" fillId="0" borderId="27" xfId="0" applyFont="1" applyBorder="1" applyAlignment="1">
      <alignment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3" fontId="21" fillId="0" borderId="40" xfId="0" applyNumberFormat="1" applyFont="1" applyBorder="1" applyAlignment="1">
      <alignment horizontal="center" wrapText="1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1" fontId="22" fillId="49" borderId="47" xfId="0" applyNumberFormat="1" applyFont="1" applyFill="1" applyBorder="1" applyAlignment="1">
      <alignment horizontal="left" wrapText="1"/>
    </xf>
    <xf numFmtId="1" fontId="22" fillId="0" borderId="48" xfId="0" applyNumberFormat="1" applyFont="1" applyFill="1" applyBorder="1" applyAlignment="1">
      <alignment horizontal="left" wrapText="1"/>
    </xf>
    <xf numFmtId="0" fontId="22" fillId="0" borderId="23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2" fillId="0" borderId="28" xfId="0" applyFont="1" applyBorder="1" applyAlignment="1">
      <alignment vertical="center" wrapText="1"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0" fillId="7" borderId="25" xfId="0" applyNumberFormat="1" applyFont="1" applyFill="1" applyBorder="1" applyAlignment="1" applyProtection="1">
      <alignment horizontal="left" wrapText="1"/>
      <protection/>
    </xf>
    <xf numFmtId="0" fontId="31" fillId="7" borderId="26" xfId="0" applyNumberFormat="1" applyFont="1" applyFill="1" applyBorder="1" applyAlignment="1" applyProtection="1">
      <alignment wrapText="1"/>
      <protection/>
    </xf>
    <xf numFmtId="0" fontId="21" fillId="7" borderId="26" xfId="0" applyNumberFormat="1" applyFont="1" applyFill="1" applyBorder="1" applyAlignment="1" applyProtection="1">
      <alignment/>
      <protection/>
    </xf>
    <xf numFmtId="0" fontId="30" fillId="0" borderId="25" xfId="0" applyNumberFormat="1" applyFont="1" applyFill="1" applyBorder="1" applyAlignment="1" applyProtection="1">
      <alignment horizontal="left" wrapText="1"/>
      <protection/>
    </xf>
    <xf numFmtId="0" fontId="31" fillId="0" borderId="26" xfId="0" applyNumberFormat="1" applyFont="1" applyFill="1" applyBorder="1" applyAlignment="1" applyProtection="1">
      <alignment wrapText="1"/>
      <protection/>
    </xf>
    <xf numFmtId="0" fontId="21" fillId="0" borderId="26" xfId="0" applyNumberFormat="1" applyFont="1" applyFill="1" applyBorder="1" applyAlignment="1" applyProtection="1">
      <alignment/>
      <protection/>
    </xf>
    <xf numFmtId="0" fontId="30" fillId="0" borderId="25" xfId="0" applyFont="1" applyFill="1" applyBorder="1" applyAlignment="1" quotePrefix="1">
      <alignment horizontal="left"/>
    </xf>
    <xf numFmtId="0" fontId="30" fillId="0" borderId="25" xfId="0" applyNumberFormat="1" applyFont="1" applyFill="1" applyBorder="1" applyAlignment="1" applyProtection="1" quotePrefix="1">
      <alignment horizontal="left" wrapText="1"/>
      <protection/>
    </xf>
    <xf numFmtId="0" fontId="21" fillId="0" borderId="26" xfId="0" applyNumberFormat="1" applyFont="1" applyFill="1" applyBorder="1" applyAlignment="1" applyProtection="1">
      <alignment wrapText="1"/>
      <protection/>
    </xf>
    <xf numFmtId="0" fontId="30" fillId="0" borderId="25" xfId="0" applyFont="1" applyBorder="1" applyAlignment="1" quotePrefix="1">
      <alignment horizontal="left"/>
    </xf>
    <xf numFmtId="0" fontId="30" fillId="7" borderId="25" xfId="0" applyNumberFormat="1" applyFont="1" applyFill="1" applyBorder="1" applyAlignment="1" applyProtection="1" quotePrefix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7" fillId="50" borderId="25" xfId="0" applyNumberFormat="1" applyFont="1" applyFill="1" applyBorder="1" applyAlignment="1" applyProtection="1">
      <alignment horizontal="left" wrapText="1"/>
      <protection/>
    </xf>
    <xf numFmtId="0" fontId="27" fillId="50" borderId="26" xfId="0" applyNumberFormat="1" applyFont="1" applyFill="1" applyBorder="1" applyAlignment="1" applyProtection="1">
      <alignment horizontal="left" wrapText="1"/>
      <protection/>
    </xf>
    <xf numFmtId="0" fontId="27" fillId="50" borderId="49" xfId="0" applyNumberFormat="1" applyFont="1" applyFill="1" applyBorder="1" applyAlignment="1" applyProtection="1">
      <alignment horizontal="left" wrapText="1"/>
      <protection/>
    </xf>
    <xf numFmtId="0" fontId="27" fillId="7" borderId="25" xfId="0" applyNumberFormat="1" applyFont="1" applyFill="1" applyBorder="1" applyAlignment="1" applyProtection="1">
      <alignment horizontal="left" wrapText="1"/>
      <protection/>
    </xf>
    <xf numFmtId="0" fontId="27" fillId="7" borderId="26" xfId="0" applyNumberFormat="1" applyFont="1" applyFill="1" applyBorder="1" applyAlignment="1" applyProtection="1">
      <alignment horizontal="left" wrapText="1"/>
      <protection/>
    </xf>
    <xf numFmtId="0" fontId="27" fillId="7" borderId="49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3" fontId="22" fillId="0" borderId="24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2" fillId="0" borderId="0" xfId="0" applyFont="1" applyFill="1" applyBorder="1" applyAlignment="1" applyProtection="1">
      <alignment horizontal="center" vertical="top" wrapText="1" readingOrder="1"/>
      <protection locked="0"/>
    </xf>
    <xf numFmtId="0" fontId="21" fillId="0" borderId="0" xfId="0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81000"/>
          <a:ext cx="27146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4257675"/>
          <a:ext cx="27146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181975"/>
          <a:ext cx="27146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4"/>
  <sheetViews>
    <sheetView zoomScaleSheetLayoutView="100" zoomScalePageLayoutView="0" workbookViewId="0" topLeftCell="A1">
      <selection activeCell="A5" sqref="A5:IV5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33" customWidth="1"/>
    <col min="5" max="5" width="44.7109375" style="2" customWidth="1"/>
    <col min="6" max="6" width="17.00390625" style="2" customWidth="1"/>
    <col min="7" max="7" width="20.140625" style="2" customWidth="1"/>
    <col min="8" max="8" width="18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35"/>
      <c r="B2" s="135"/>
      <c r="C2" s="135"/>
      <c r="D2" s="135"/>
      <c r="E2" s="135"/>
      <c r="F2" s="135"/>
      <c r="G2" s="135"/>
      <c r="H2" s="135"/>
    </row>
    <row r="3" spans="1:8" ht="48" customHeight="1">
      <c r="A3" s="136" t="s">
        <v>192</v>
      </c>
      <c r="B3" s="136"/>
      <c r="C3" s="136"/>
      <c r="D3" s="136"/>
      <c r="E3" s="136"/>
      <c r="F3" s="136"/>
      <c r="G3" s="136"/>
      <c r="H3" s="136"/>
    </row>
    <row r="4" spans="1:8" s="21" customFormat="1" ht="26.25" customHeight="1">
      <c r="A4" s="136" t="s">
        <v>25</v>
      </c>
      <c r="B4" s="136"/>
      <c r="C4" s="136"/>
      <c r="D4" s="136"/>
      <c r="E4" s="136"/>
      <c r="F4" s="136"/>
      <c r="G4" s="137"/>
      <c r="H4" s="137"/>
    </row>
    <row r="5" spans="1:9" ht="27.75" customHeight="1">
      <c r="A5" s="23"/>
      <c r="B5" s="24"/>
      <c r="C5" s="24"/>
      <c r="D5" s="25"/>
      <c r="E5" s="26"/>
      <c r="F5" s="27" t="s">
        <v>38</v>
      </c>
      <c r="G5" s="27" t="s">
        <v>39</v>
      </c>
      <c r="H5" s="28" t="s">
        <v>40</v>
      </c>
      <c r="I5" s="29"/>
    </row>
    <row r="6" spans="1:9" ht="27.75" customHeight="1">
      <c r="A6" s="138" t="s">
        <v>26</v>
      </c>
      <c r="B6" s="139"/>
      <c r="C6" s="139"/>
      <c r="D6" s="139"/>
      <c r="E6" s="140"/>
      <c r="F6" s="39">
        <f>+F7+F8</f>
        <v>2611154.58</v>
      </c>
      <c r="G6" s="39">
        <f>G7+G8</f>
        <v>2611154.58</v>
      </c>
      <c r="H6" s="39">
        <f>+H7+H8</f>
        <v>2611154.58</v>
      </c>
      <c r="I6" s="37"/>
    </row>
    <row r="7" spans="1:8" ht="22.5" customHeight="1">
      <c r="A7" s="141" t="s">
        <v>0</v>
      </c>
      <c r="B7" s="142"/>
      <c r="C7" s="142"/>
      <c r="D7" s="142"/>
      <c r="E7" s="143"/>
      <c r="F7" s="42">
        <f>SUM('PLAN PRIHODA'!B16+'PLAN PRIHODA'!C16+'PLAN PRIHODA'!D16+'PLAN PRIHODA'!E16+'PLAN PRIHODA'!F16+'PLAN PRIHODA'!G16+'PLAN PRIHODA'!H16+'PLAN PRIHODA'!I16+'PLAN PRIHODA'!J16)</f>
        <v>2611154.58</v>
      </c>
      <c r="G7" s="42">
        <f>SUM('PLAN PRIHODA'!B30+'PLAN PRIHODA'!C30+'PLAN PRIHODA'!D30+'PLAN PRIHODA'!E30+'PLAN PRIHODA'!F30+'PLAN PRIHODA'!G30+'PLAN PRIHODA'!H30+'PLAN PRIHODA'!I30+'PLAN PRIHODA'!J30)</f>
        <v>2611154.58</v>
      </c>
      <c r="H7" s="42">
        <f>SUM('PLAN PRIHODA'!B44+'PLAN PRIHODA'!C44+'PLAN PRIHODA'!D44+'PLAN PRIHODA'!E44+'PLAN PRIHODA'!F44+'PLAN PRIHODA'!G44+'PLAN PRIHODA'!H44+'PLAN PRIHODA'!I44+'PLAN PRIHODA'!J44)</f>
        <v>2611154.58</v>
      </c>
    </row>
    <row r="8" spans="1:8" ht="22.5" customHeight="1">
      <c r="A8" s="144" t="s">
        <v>28</v>
      </c>
      <c r="B8" s="143"/>
      <c r="C8" s="143"/>
      <c r="D8" s="143"/>
      <c r="E8" s="143"/>
      <c r="F8" s="42"/>
      <c r="G8" s="42"/>
      <c r="H8" s="42"/>
    </row>
    <row r="9" spans="1:8" ht="22.5" customHeight="1">
      <c r="A9" s="38" t="s">
        <v>27</v>
      </c>
      <c r="B9" s="41"/>
      <c r="C9" s="41"/>
      <c r="D9" s="41"/>
      <c r="E9" s="41"/>
      <c r="F9" s="39">
        <f>+F10+F11</f>
        <v>2611154.58</v>
      </c>
      <c r="G9" s="39">
        <f>+G10+G11</f>
        <v>2611154.58</v>
      </c>
      <c r="H9" s="39">
        <f>+H10+H11</f>
        <v>2611154.58</v>
      </c>
    </row>
    <row r="10" spans="1:10" ht="22.5" customHeight="1">
      <c r="A10" s="145" t="s">
        <v>1</v>
      </c>
      <c r="B10" s="142"/>
      <c r="C10" s="142"/>
      <c r="D10" s="142"/>
      <c r="E10" s="146"/>
      <c r="F10" s="42">
        <f>SUM('PLAN RASHODA I IZDATAKA'!D12+'PLAN RASHODA I IZDATAKA'!D57+'PLAN RASHODA I IZDATAKA'!D80+'PLAN RASHODA I IZDATAKA'!D94+'PLAN RASHODA I IZDATAKA'!D107+'PLAN RASHODA I IZDATAKA'!D123+'PLAN RASHODA I IZDATAKA'!D144)</f>
        <v>2611154.58</v>
      </c>
      <c r="G10" s="42">
        <f>SUM('PLAN RASHODA I IZDATAKA'!E12+'PLAN RASHODA I IZDATAKA'!E57+'PLAN RASHODA I IZDATAKA'!E80+'PLAN RASHODA I IZDATAKA'!E94+'PLAN RASHODA I IZDATAKA'!E107+'PLAN RASHODA I IZDATAKA'!E123+'PLAN RASHODA I IZDATAKA'!E144)</f>
        <v>2611154.58</v>
      </c>
      <c r="H10" s="31">
        <f>SUM('PLAN RASHODA I IZDATAKA'!F12+'PLAN RASHODA I IZDATAKA'!F57+'PLAN RASHODA I IZDATAKA'!F80+'PLAN RASHODA I IZDATAKA'!F94+'PLAN RASHODA I IZDATAKA'!F107+'PLAN RASHODA I IZDATAKA'!F123+'PLAN RASHODA I IZDATAKA'!F144)</f>
        <v>2611154.58</v>
      </c>
      <c r="I10" s="17"/>
      <c r="J10" s="17"/>
    </row>
    <row r="11" spans="1:10" ht="22.5" customHeight="1">
      <c r="A11" s="147" t="s">
        <v>34</v>
      </c>
      <c r="B11" s="143"/>
      <c r="C11" s="143"/>
      <c r="D11" s="143"/>
      <c r="E11" s="143"/>
      <c r="F11" s="30"/>
      <c r="G11" s="30"/>
      <c r="H11" s="31"/>
      <c r="I11" s="17"/>
      <c r="J11" s="17"/>
    </row>
    <row r="12" spans="1:10" ht="22.5" customHeight="1">
      <c r="A12" s="148" t="s">
        <v>2</v>
      </c>
      <c r="B12" s="139"/>
      <c r="C12" s="139"/>
      <c r="D12" s="139"/>
      <c r="E12" s="139"/>
      <c r="F12" s="40">
        <f>+F6-F9</f>
        <v>0</v>
      </c>
      <c r="G12" s="40">
        <f>+G6-G9</f>
        <v>0</v>
      </c>
      <c r="H12" s="40">
        <f>+H6-H9</f>
        <v>0</v>
      </c>
      <c r="J12" s="17"/>
    </row>
    <row r="13" spans="1:8" ht="25.5" customHeight="1">
      <c r="A13" s="136"/>
      <c r="B13" s="149"/>
      <c r="C13" s="149"/>
      <c r="D13" s="149"/>
      <c r="E13" s="149"/>
      <c r="F13" s="150"/>
      <c r="G13" s="150"/>
      <c r="H13" s="150"/>
    </row>
    <row r="14" spans="1:10" ht="27.75" customHeight="1">
      <c r="A14" s="23"/>
      <c r="B14" s="24"/>
      <c r="C14" s="24"/>
      <c r="D14" s="25"/>
      <c r="E14" s="26"/>
      <c r="F14" s="27" t="s">
        <v>38</v>
      </c>
      <c r="G14" s="27" t="s">
        <v>39</v>
      </c>
      <c r="H14" s="28" t="s">
        <v>40</v>
      </c>
      <c r="J14" s="17"/>
    </row>
    <row r="15" spans="1:10" ht="30.75" customHeight="1">
      <c r="A15" s="151" t="s">
        <v>35</v>
      </c>
      <c r="B15" s="152"/>
      <c r="C15" s="152"/>
      <c r="D15" s="152"/>
      <c r="E15" s="153"/>
      <c r="F15" s="43"/>
      <c r="G15" s="43"/>
      <c r="H15" s="44"/>
      <c r="J15" s="17"/>
    </row>
    <row r="16" spans="1:10" ht="34.5" customHeight="1">
      <c r="A16" s="154" t="s">
        <v>36</v>
      </c>
      <c r="B16" s="155"/>
      <c r="C16" s="155"/>
      <c r="D16" s="155"/>
      <c r="E16" s="156"/>
      <c r="F16" s="45"/>
      <c r="G16" s="45"/>
      <c r="H16" s="40"/>
      <c r="J16" s="17"/>
    </row>
    <row r="17" spans="1:10" s="19" customFormat="1" ht="25.5" customHeight="1">
      <c r="A17" s="159"/>
      <c r="B17" s="149"/>
      <c r="C17" s="149"/>
      <c r="D17" s="149"/>
      <c r="E17" s="149"/>
      <c r="F17" s="150"/>
      <c r="G17" s="150"/>
      <c r="H17" s="150"/>
      <c r="J17" s="46"/>
    </row>
    <row r="18" spans="1:11" s="19" customFormat="1" ht="27.75" customHeight="1">
      <c r="A18" s="23"/>
      <c r="B18" s="24"/>
      <c r="C18" s="24"/>
      <c r="D18" s="25"/>
      <c r="E18" s="26"/>
      <c r="F18" s="27" t="s">
        <v>38</v>
      </c>
      <c r="G18" s="27" t="s">
        <v>39</v>
      </c>
      <c r="H18" s="28" t="s">
        <v>40</v>
      </c>
      <c r="J18" s="46"/>
      <c r="K18" s="46"/>
    </row>
    <row r="19" spans="1:10" s="19" customFormat="1" ht="34.5" customHeight="1">
      <c r="A19" s="141" t="s">
        <v>3</v>
      </c>
      <c r="B19" s="142"/>
      <c r="C19" s="142"/>
      <c r="D19" s="142"/>
      <c r="E19" s="142"/>
      <c r="F19" s="30"/>
      <c r="G19" s="30"/>
      <c r="H19" s="30"/>
      <c r="J19" s="46"/>
    </row>
    <row r="20" spans="1:8" s="19" customFormat="1" ht="33.75" customHeight="1">
      <c r="A20" s="141" t="s">
        <v>4</v>
      </c>
      <c r="B20" s="142"/>
      <c r="C20" s="142"/>
      <c r="D20" s="142"/>
      <c r="E20" s="142"/>
      <c r="F20" s="30"/>
      <c r="G20" s="30"/>
      <c r="H20" s="30"/>
    </row>
    <row r="21" spans="1:11" s="19" customFormat="1" ht="22.5" customHeight="1">
      <c r="A21" s="148" t="s">
        <v>5</v>
      </c>
      <c r="B21" s="139"/>
      <c r="C21" s="139"/>
      <c r="D21" s="139"/>
      <c r="E21" s="139"/>
      <c r="F21" s="39">
        <f>F19-F20</f>
        <v>0</v>
      </c>
      <c r="G21" s="39">
        <f>G19-G20</f>
        <v>0</v>
      </c>
      <c r="H21" s="39">
        <f>H19-H20</f>
        <v>0</v>
      </c>
      <c r="J21" s="47"/>
      <c r="K21" s="46"/>
    </row>
    <row r="22" spans="1:8" s="19" customFormat="1" ht="25.5" customHeight="1">
      <c r="A22" s="159"/>
      <c r="B22" s="149"/>
      <c r="C22" s="149"/>
      <c r="D22" s="149"/>
      <c r="E22" s="149"/>
      <c r="F22" s="150"/>
      <c r="G22" s="150"/>
      <c r="H22" s="150"/>
    </row>
    <row r="23" spans="1:8" s="19" customFormat="1" ht="22.5" customHeight="1">
      <c r="A23" s="145" t="s">
        <v>6</v>
      </c>
      <c r="B23" s="142"/>
      <c r="C23" s="142"/>
      <c r="D23" s="142"/>
      <c r="E23" s="142"/>
      <c r="F23" s="30">
        <f>IF((F12+F16+F21)&lt;&gt;0,"NESLAGANJE ZBROJA",(F12+F16+F21))</f>
        <v>0</v>
      </c>
      <c r="G23" s="30">
        <f>IF((G12+G16+G21)&lt;&gt;0,"NESLAGANJE ZBROJA",(G12+G16+G21))</f>
        <v>0</v>
      </c>
      <c r="H23" s="30">
        <f>IF((H12+H16+H21)&lt;&gt;0,"NESLAGANJE ZBROJA",(H12+H16+H21))</f>
        <v>0</v>
      </c>
    </row>
    <row r="24" spans="1:5" s="19" customFormat="1" ht="18" customHeight="1">
      <c r="A24" s="32"/>
      <c r="B24" s="22"/>
      <c r="C24" s="22"/>
      <c r="D24" s="22"/>
      <c r="E24" s="22"/>
    </row>
    <row r="25" spans="1:8" ht="42" customHeight="1">
      <c r="A25" s="157" t="s">
        <v>37</v>
      </c>
      <c r="B25" s="158"/>
      <c r="C25" s="158"/>
      <c r="D25" s="158"/>
      <c r="E25" s="158"/>
      <c r="F25" s="158"/>
      <c r="G25" s="158"/>
      <c r="H25" s="158"/>
    </row>
    <row r="26" ht="12.75">
      <c r="E26" s="48"/>
    </row>
    <row r="30" spans="6:8" ht="12.75">
      <c r="F30" s="17"/>
      <c r="G30" s="17"/>
      <c r="H30" s="17"/>
    </row>
    <row r="31" spans="6:8" ht="12.75">
      <c r="F31" s="17"/>
      <c r="G31" s="17"/>
      <c r="H31" s="17"/>
    </row>
    <row r="32" spans="5:8" ht="12.75">
      <c r="E32" s="49"/>
      <c r="F32" s="18"/>
      <c r="G32" s="18"/>
      <c r="H32" s="18"/>
    </row>
    <row r="33" spans="5:8" ht="12.75">
      <c r="E33" s="49"/>
      <c r="F33" s="17"/>
      <c r="G33" s="17"/>
      <c r="H33" s="17"/>
    </row>
    <row r="34" spans="5:8" ht="12.75">
      <c r="E34" s="49"/>
      <c r="F34" s="17"/>
      <c r="G34" s="17"/>
      <c r="H34" s="17"/>
    </row>
    <row r="35" spans="5:8" ht="12.75">
      <c r="E35" s="49"/>
      <c r="F35" s="17"/>
      <c r="G35" s="17"/>
      <c r="H35" s="17"/>
    </row>
    <row r="36" spans="5:8" ht="12.75">
      <c r="E36" s="49"/>
      <c r="F36" s="17"/>
      <c r="G36" s="17"/>
      <c r="H36" s="17"/>
    </row>
    <row r="37" ht="12.75">
      <c r="E37" s="49"/>
    </row>
    <row r="42" ht="12.75">
      <c r="F42" s="17"/>
    </row>
    <row r="43" ht="12.75">
      <c r="F43" s="17"/>
    </row>
    <row r="44" ht="12.75">
      <c r="F44" s="17"/>
    </row>
  </sheetData>
  <sheetProtection/>
  <mergeCells count="19">
    <mergeCell ref="A25:H25"/>
    <mergeCell ref="A17:H17"/>
    <mergeCell ref="A19:E19"/>
    <mergeCell ref="A20:E20"/>
    <mergeCell ref="A21:E21"/>
    <mergeCell ref="A22:H22"/>
    <mergeCell ref="A23:E23"/>
    <mergeCell ref="A10:E10"/>
    <mergeCell ref="A11:E11"/>
    <mergeCell ref="A12:E12"/>
    <mergeCell ref="A13:H13"/>
    <mergeCell ref="A15:E15"/>
    <mergeCell ref="A16:E16"/>
    <mergeCell ref="A2:H2"/>
    <mergeCell ref="A3:H3"/>
    <mergeCell ref="A4:H4"/>
    <mergeCell ref="A6:E6"/>
    <mergeCell ref="A7:E7"/>
    <mergeCell ref="A8:E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10" zoomScalePageLayoutView="0" workbookViewId="0" topLeftCell="A1">
      <selection activeCell="B59" sqref="B59"/>
    </sheetView>
  </sheetViews>
  <sheetFormatPr defaultColWidth="11.421875" defaultRowHeight="12.75"/>
  <cols>
    <col min="1" max="1" width="41.00390625" style="14" customWidth="1"/>
    <col min="2" max="3" width="16.7109375" style="14" bestFit="1" customWidth="1"/>
    <col min="4" max="4" width="14.8515625" style="14" bestFit="1" customWidth="1"/>
    <col min="5" max="6" width="17.57421875" style="20" customWidth="1"/>
    <col min="7" max="10" width="17.57421875" style="2" customWidth="1"/>
    <col min="11" max="11" width="7.8515625" style="2" customWidth="1"/>
    <col min="12" max="12" width="14.28125" style="2" customWidth="1"/>
    <col min="13" max="13" width="7.8515625" style="2" customWidth="1"/>
    <col min="14" max="16384" width="11.421875" style="2" customWidth="1"/>
  </cols>
  <sheetData>
    <row r="1" spans="1:10" s="1" customFormat="1" ht="28.5" customHeight="1" thickBot="1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7.25" customHeight="1" thickBot="1">
      <c r="A2" s="34" t="s">
        <v>8</v>
      </c>
      <c r="B2" s="171" t="s">
        <v>30</v>
      </c>
      <c r="C2" s="172"/>
      <c r="D2" s="173"/>
      <c r="E2" s="173"/>
      <c r="F2" s="173"/>
      <c r="G2" s="173"/>
      <c r="H2" s="173"/>
      <c r="I2" s="173"/>
      <c r="J2" s="174"/>
    </row>
    <row r="3" spans="1:10" ht="60.75" customHeight="1" thickBot="1">
      <c r="A3" s="97" t="s">
        <v>43</v>
      </c>
      <c r="B3" s="166" t="s">
        <v>9</v>
      </c>
      <c r="C3" s="167"/>
      <c r="D3" s="160" t="s">
        <v>189</v>
      </c>
      <c r="E3" s="160" t="s">
        <v>188</v>
      </c>
      <c r="F3" s="160" t="s">
        <v>191</v>
      </c>
      <c r="G3" s="160" t="s">
        <v>190</v>
      </c>
      <c r="H3" s="160" t="s">
        <v>10</v>
      </c>
      <c r="I3" s="179" t="s">
        <v>29</v>
      </c>
      <c r="J3" s="168" t="s">
        <v>11</v>
      </c>
    </row>
    <row r="4" spans="1:10" ht="13.5" thickBot="1">
      <c r="A4" s="126"/>
      <c r="B4" s="128" t="s">
        <v>186</v>
      </c>
      <c r="C4" s="103" t="s">
        <v>187</v>
      </c>
      <c r="D4" s="161"/>
      <c r="E4" s="161"/>
      <c r="F4" s="161"/>
      <c r="G4" s="161"/>
      <c r="H4" s="161"/>
      <c r="I4" s="180"/>
      <c r="J4" s="169"/>
    </row>
    <row r="5" spans="1:10" ht="12.75">
      <c r="A5" s="104">
        <v>633</v>
      </c>
      <c r="B5" s="114"/>
      <c r="C5" s="115"/>
      <c r="D5" s="116"/>
      <c r="E5" s="117"/>
      <c r="F5" s="117">
        <f>'PLAN RASHODA I IZDATAKA'!D98</f>
        <v>45000</v>
      </c>
      <c r="G5" s="115"/>
      <c r="H5" s="115"/>
      <c r="I5" s="115"/>
      <c r="J5" s="118"/>
    </row>
    <row r="6" spans="1:10" ht="12.75">
      <c r="A6" s="105" t="s">
        <v>183</v>
      </c>
      <c r="B6" s="119"/>
      <c r="C6" s="110"/>
      <c r="D6" s="111"/>
      <c r="E6" s="112"/>
      <c r="F6" s="112"/>
      <c r="G6" s="110"/>
      <c r="H6" s="110"/>
      <c r="I6" s="110"/>
      <c r="J6" s="120"/>
    </row>
    <row r="7" spans="1:10" ht="12.75">
      <c r="A7" s="105" t="s">
        <v>184</v>
      </c>
      <c r="B7" s="121"/>
      <c r="C7" s="111"/>
      <c r="D7" s="111"/>
      <c r="E7" s="111">
        <f>'PLAN RASHODA I IZDATAKA'!D80</f>
        <v>510000</v>
      </c>
      <c r="F7" s="113"/>
      <c r="G7" s="111"/>
      <c r="H7" s="111">
        <f>'PLAN RASHODA I IZDATAKA'!D144</f>
        <v>15000</v>
      </c>
      <c r="I7" s="111"/>
      <c r="J7" s="122"/>
    </row>
    <row r="8" spans="1:10" ht="12.75">
      <c r="A8" s="105" t="s">
        <v>185</v>
      </c>
      <c r="B8" s="121">
        <f>'PLAN RASHODA I IZDATAKA'!D12</f>
        <v>1037174.08</v>
      </c>
      <c r="C8" s="111">
        <f>'PLAN RASHODA I IZDATAKA'!D57</f>
        <v>629310</v>
      </c>
      <c r="D8" s="111"/>
      <c r="E8" s="111"/>
      <c r="F8" s="111"/>
      <c r="G8" s="111">
        <f>SUM('PLAN RASHODA I IZDATAKA'!D107+'PLAN RASHODA I IZDATAKA'!D123)</f>
        <v>374670.5</v>
      </c>
      <c r="H8" s="111"/>
      <c r="I8" s="111"/>
      <c r="J8" s="122"/>
    </row>
    <row r="9" spans="1:10" ht="12.75">
      <c r="A9" s="106"/>
      <c r="B9" s="121"/>
      <c r="C9" s="111"/>
      <c r="D9" s="111"/>
      <c r="E9" s="111"/>
      <c r="F9" s="111"/>
      <c r="G9" s="111"/>
      <c r="H9" s="111"/>
      <c r="I9" s="111"/>
      <c r="J9" s="122"/>
    </row>
    <row r="10" spans="1:10" ht="12.75">
      <c r="A10" s="107"/>
      <c r="B10" s="121"/>
      <c r="C10" s="111"/>
      <c r="D10" s="111"/>
      <c r="E10" s="111"/>
      <c r="F10" s="111"/>
      <c r="G10" s="111"/>
      <c r="H10" s="111"/>
      <c r="I10" s="111"/>
      <c r="J10" s="122"/>
    </row>
    <row r="11" spans="1:10" ht="12.75">
      <c r="A11" s="107"/>
      <c r="B11" s="121"/>
      <c r="C11" s="111"/>
      <c r="D11" s="111"/>
      <c r="E11" s="111"/>
      <c r="F11" s="111"/>
      <c r="G11" s="111"/>
      <c r="H11" s="111"/>
      <c r="I11" s="111"/>
      <c r="J11" s="122"/>
    </row>
    <row r="12" spans="1:10" ht="12.75">
      <c r="A12" s="107"/>
      <c r="B12" s="121"/>
      <c r="C12" s="111"/>
      <c r="D12" s="111"/>
      <c r="E12" s="111"/>
      <c r="F12" s="111"/>
      <c r="G12" s="111"/>
      <c r="H12" s="111"/>
      <c r="I12" s="111"/>
      <c r="J12" s="122"/>
    </row>
    <row r="13" spans="1:10" ht="12.75">
      <c r="A13" s="107"/>
      <c r="B13" s="121"/>
      <c r="C13" s="111"/>
      <c r="D13" s="111"/>
      <c r="E13" s="111"/>
      <c r="F13" s="111"/>
      <c r="G13" s="111"/>
      <c r="H13" s="111"/>
      <c r="I13" s="111"/>
      <c r="J13" s="122"/>
    </row>
    <row r="14" spans="1:10" s="1" customFormat="1" ht="30" customHeight="1">
      <c r="A14" s="107" t="s">
        <v>44</v>
      </c>
      <c r="B14" s="121"/>
      <c r="C14" s="111"/>
      <c r="D14" s="111"/>
      <c r="E14" s="111"/>
      <c r="F14" s="111"/>
      <c r="G14" s="111"/>
      <c r="H14" s="111"/>
      <c r="I14" s="111"/>
      <c r="J14" s="122"/>
    </row>
    <row r="15" spans="1:10" s="1" customFormat="1" ht="28.5" customHeight="1" thickBot="1">
      <c r="A15" s="108"/>
      <c r="B15" s="123"/>
      <c r="C15" s="124"/>
      <c r="D15" s="124"/>
      <c r="E15" s="124"/>
      <c r="F15" s="124"/>
      <c r="G15" s="124"/>
      <c r="H15" s="124"/>
      <c r="I15" s="124"/>
      <c r="J15" s="125"/>
    </row>
    <row r="16" spans="1:10" ht="13.5" thickBot="1">
      <c r="A16" s="50" t="s">
        <v>12</v>
      </c>
      <c r="B16" s="109">
        <f>SUM(B5:B15)</f>
        <v>1037174.08</v>
      </c>
      <c r="C16" s="109">
        <f aca="true" t="shared" si="0" ref="C16:J16">SUM(C5:C15)</f>
        <v>629310</v>
      </c>
      <c r="D16" s="109">
        <f t="shared" si="0"/>
        <v>0</v>
      </c>
      <c r="E16" s="109">
        <f t="shared" si="0"/>
        <v>510000</v>
      </c>
      <c r="F16" s="109">
        <f t="shared" si="0"/>
        <v>45000</v>
      </c>
      <c r="G16" s="109">
        <f t="shared" si="0"/>
        <v>374670.5</v>
      </c>
      <c r="H16" s="109">
        <f t="shared" si="0"/>
        <v>15000</v>
      </c>
      <c r="I16" s="109">
        <f t="shared" si="0"/>
        <v>0</v>
      </c>
      <c r="J16" s="12">
        <f t="shared" si="0"/>
        <v>0</v>
      </c>
    </row>
    <row r="17" spans="1:10" ht="13.5" thickBot="1">
      <c r="A17" s="10" t="s">
        <v>31</v>
      </c>
      <c r="B17" s="162">
        <f>SUM(B16+C16+D16+E16+F16+G16+H16+I16+J16)</f>
        <v>2611154.58</v>
      </c>
      <c r="C17" s="163"/>
      <c r="D17" s="163"/>
      <c r="E17" s="163"/>
      <c r="F17" s="163"/>
      <c r="G17" s="163"/>
      <c r="H17" s="163"/>
      <c r="I17" s="163"/>
      <c r="J17" s="164"/>
    </row>
    <row r="18" spans="1:10" ht="13.5" thickBot="1">
      <c r="A18" s="3"/>
      <c r="B18" s="3"/>
      <c r="C18" s="3"/>
      <c r="D18" s="3"/>
      <c r="E18" s="4"/>
      <c r="F18" s="4"/>
      <c r="G18" s="13"/>
      <c r="J18" s="5"/>
    </row>
    <row r="19" spans="1:10" ht="16.5" thickBot="1">
      <c r="A19" s="35" t="s">
        <v>8</v>
      </c>
      <c r="B19" s="171" t="s">
        <v>32</v>
      </c>
      <c r="C19" s="172"/>
      <c r="D19" s="173"/>
      <c r="E19" s="173"/>
      <c r="F19" s="173"/>
      <c r="G19" s="173"/>
      <c r="H19" s="173"/>
      <c r="I19" s="173"/>
      <c r="J19" s="174"/>
    </row>
    <row r="20" spans="1:10" ht="90" customHeight="1" thickBot="1">
      <c r="A20" s="36" t="s">
        <v>106</v>
      </c>
      <c r="B20" s="166" t="s">
        <v>9</v>
      </c>
      <c r="C20" s="167"/>
      <c r="D20" s="160" t="s">
        <v>189</v>
      </c>
      <c r="E20" s="160" t="s">
        <v>188</v>
      </c>
      <c r="F20" s="160" t="s">
        <v>191</v>
      </c>
      <c r="G20" s="160" t="s">
        <v>190</v>
      </c>
      <c r="H20" s="160" t="s">
        <v>10</v>
      </c>
      <c r="I20" s="160" t="s">
        <v>29</v>
      </c>
      <c r="J20" s="168" t="s">
        <v>11</v>
      </c>
    </row>
    <row r="21" spans="1:10" ht="13.5" thickBot="1">
      <c r="A21" s="127"/>
      <c r="B21" s="128" t="s">
        <v>186</v>
      </c>
      <c r="C21" s="103" t="s">
        <v>187</v>
      </c>
      <c r="D21" s="161"/>
      <c r="E21" s="161"/>
      <c r="F21" s="161"/>
      <c r="G21" s="161"/>
      <c r="H21" s="161"/>
      <c r="I21" s="161"/>
      <c r="J21" s="169"/>
    </row>
    <row r="22" spans="1:10" ht="12.75">
      <c r="A22" s="95">
        <v>633</v>
      </c>
      <c r="B22" s="114"/>
      <c r="C22" s="115"/>
      <c r="D22" s="116"/>
      <c r="E22" s="117"/>
      <c r="F22" s="117">
        <f>'PLAN RASHODA I IZDATAKA'!E94</f>
        <v>45000</v>
      </c>
      <c r="G22" s="115"/>
      <c r="H22" s="115"/>
      <c r="I22" s="115"/>
      <c r="J22" s="118"/>
    </row>
    <row r="23" spans="1:10" ht="12.75">
      <c r="A23" s="96" t="s">
        <v>183</v>
      </c>
      <c r="B23" s="119"/>
      <c r="C23" s="110"/>
      <c r="D23" s="111"/>
      <c r="E23" s="112"/>
      <c r="F23" s="112"/>
      <c r="G23" s="110"/>
      <c r="H23" s="110"/>
      <c r="I23" s="110"/>
      <c r="J23" s="120"/>
    </row>
    <row r="24" spans="1:10" ht="12.75">
      <c r="A24" s="96" t="s">
        <v>184</v>
      </c>
      <c r="B24" s="121"/>
      <c r="C24" s="111"/>
      <c r="D24" s="111"/>
      <c r="E24" s="111">
        <f>'PLAN RASHODA I IZDATAKA'!E80</f>
        <v>510000</v>
      </c>
      <c r="F24" s="113"/>
      <c r="G24" s="111"/>
      <c r="H24" s="111">
        <f>'PLAN RASHODA I IZDATAKA'!E144</f>
        <v>15000</v>
      </c>
      <c r="I24" s="111"/>
      <c r="J24" s="122"/>
    </row>
    <row r="25" spans="1:10" ht="13.5" customHeight="1">
      <c r="A25" s="96" t="s">
        <v>185</v>
      </c>
      <c r="B25" s="121">
        <f>'PLAN RASHODA I IZDATAKA'!E12</f>
        <v>1037174.08</v>
      </c>
      <c r="C25" s="111">
        <f>'PLAN RASHODA I IZDATAKA'!E57</f>
        <v>629310</v>
      </c>
      <c r="D25" s="111"/>
      <c r="E25" s="111"/>
      <c r="F25" s="111"/>
      <c r="G25" s="111">
        <f>'PLAN RASHODA I IZDATAKA'!E107+'PLAN RASHODA I IZDATAKA'!E123</f>
        <v>374670.5</v>
      </c>
      <c r="H25" s="111"/>
      <c r="I25" s="111"/>
      <c r="J25" s="122"/>
    </row>
    <row r="26" spans="1:10" ht="13.5" customHeight="1">
      <c r="A26" s="99"/>
      <c r="B26" s="121"/>
      <c r="C26" s="111"/>
      <c r="D26" s="111"/>
      <c r="E26" s="111"/>
      <c r="F26" s="111"/>
      <c r="G26" s="111"/>
      <c r="H26" s="111"/>
      <c r="I26" s="111"/>
      <c r="J26" s="122"/>
    </row>
    <row r="27" spans="1:10" ht="13.5" customHeight="1">
      <c r="A27" s="98"/>
      <c r="B27" s="121"/>
      <c r="C27" s="111"/>
      <c r="D27" s="111"/>
      <c r="E27" s="111"/>
      <c r="F27" s="111"/>
      <c r="G27" s="111"/>
      <c r="H27" s="111"/>
      <c r="I27" s="111"/>
      <c r="J27" s="122"/>
    </row>
    <row r="28" spans="1:10" s="1" customFormat="1" ht="30" customHeight="1">
      <c r="A28" s="98"/>
      <c r="B28" s="121"/>
      <c r="C28" s="111"/>
      <c r="D28" s="111"/>
      <c r="E28" s="111"/>
      <c r="F28" s="111"/>
      <c r="G28" s="111"/>
      <c r="H28" s="111"/>
      <c r="I28" s="111"/>
      <c r="J28" s="122"/>
    </row>
    <row r="29" spans="1:10" s="1" customFormat="1" ht="28.5" customHeight="1" thickBot="1">
      <c r="A29" s="102"/>
      <c r="B29" s="6"/>
      <c r="C29" s="6"/>
      <c r="D29" s="7"/>
      <c r="E29" s="7"/>
      <c r="F29" s="7"/>
      <c r="G29" s="7"/>
      <c r="H29" s="7"/>
      <c r="I29" s="8"/>
      <c r="J29" s="9"/>
    </row>
    <row r="30" spans="1:10" ht="13.5" customHeight="1" thickBot="1">
      <c r="A30" s="10" t="s">
        <v>12</v>
      </c>
      <c r="B30" s="11">
        <f>SUM(B22:B29)</f>
        <v>1037174.08</v>
      </c>
      <c r="C30" s="11">
        <f aca="true" t="shared" si="1" ref="C30:H30">SUM(C22:C29)</f>
        <v>629310</v>
      </c>
      <c r="D30" s="11">
        <f t="shared" si="1"/>
        <v>0</v>
      </c>
      <c r="E30" s="11">
        <f t="shared" si="1"/>
        <v>510000</v>
      </c>
      <c r="F30" s="11">
        <f t="shared" si="1"/>
        <v>45000</v>
      </c>
      <c r="G30" s="11">
        <f t="shared" si="1"/>
        <v>374670.5</v>
      </c>
      <c r="H30" s="11">
        <f t="shared" si="1"/>
        <v>15000</v>
      </c>
      <c r="I30" s="11">
        <f>SUM(I22:I29)</f>
        <v>0</v>
      </c>
      <c r="J30" s="12">
        <f>SUM(J22:J29)</f>
        <v>0</v>
      </c>
    </row>
    <row r="31" spans="1:10" ht="13.5" customHeight="1" thickBot="1">
      <c r="A31" s="10" t="s">
        <v>33</v>
      </c>
      <c r="B31" s="162">
        <f>SUM(B30+C30+D30+E30+F30+G30+H30+I30+J30)</f>
        <v>2611154.58</v>
      </c>
      <c r="C31" s="163"/>
      <c r="D31" s="163"/>
      <c r="E31" s="163"/>
      <c r="F31" s="163"/>
      <c r="G31" s="163"/>
      <c r="H31" s="163"/>
      <c r="I31" s="163"/>
      <c r="J31" s="164"/>
    </row>
    <row r="32" spans="1:7" ht="24.75" customHeight="1">
      <c r="A32" s="101"/>
      <c r="E32" s="15"/>
      <c r="F32" s="15"/>
      <c r="G32" s="16"/>
    </row>
    <row r="33" spans="1:10" ht="13.5" customHeight="1" thickBot="1">
      <c r="A33" s="100" t="s">
        <v>8</v>
      </c>
      <c r="B33" s="175" t="s">
        <v>41</v>
      </c>
      <c r="C33" s="176"/>
      <c r="D33" s="177"/>
      <c r="E33" s="177"/>
      <c r="F33" s="177"/>
      <c r="G33" s="177"/>
      <c r="H33" s="177"/>
      <c r="I33" s="177"/>
      <c r="J33" s="178"/>
    </row>
    <row r="34" spans="1:10" ht="51" customHeight="1" thickBot="1">
      <c r="A34" s="36" t="s">
        <v>106</v>
      </c>
      <c r="B34" s="166" t="s">
        <v>9</v>
      </c>
      <c r="C34" s="167"/>
      <c r="D34" s="160" t="s">
        <v>189</v>
      </c>
      <c r="E34" s="160" t="s">
        <v>188</v>
      </c>
      <c r="F34" s="160" t="s">
        <v>191</v>
      </c>
      <c r="G34" s="160" t="s">
        <v>190</v>
      </c>
      <c r="H34" s="160" t="s">
        <v>10</v>
      </c>
      <c r="I34" s="160" t="s">
        <v>29</v>
      </c>
      <c r="J34" s="168" t="s">
        <v>11</v>
      </c>
    </row>
    <row r="35" spans="1:10" ht="13.5" thickBot="1">
      <c r="A35" s="127"/>
      <c r="B35" s="130" t="s">
        <v>186</v>
      </c>
      <c r="C35" s="103" t="s">
        <v>187</v>
      </c>
      <c r="D35" s="165"/>
      <c r="E35" s="165"/>
      <c r="F35" s="165"/>
      <c r="G35" s="165"/>
      <c r="H35" s="165"/>
      <c r="I35" s="165"/>
      <c r="J35" s="170"/>
    </row>
    <row r="36" spans="1:10" ht="12.75">
      <c r="A36" s="104">
        <v>633</v>
      </c>
      <c r="B36" s="114"/>
      <c r="C36" s="115"/>
      <c r="D36" s="116"/>
      <c r="E36" s="117"/>
      <c r="F36" s="117">
        <f>'PLAN RASHODA I IZDATAKA'!F94</f>
        <v>45000</v>
      </c>
      <c r="G36" s="115"/>
      <c r="H36" s="115"/>
      <c r="I36" s="115"/>
      <c r="J36" s="118"/>
    </row>
    <row r="37" spans="1:10" ht="13.5" customHeight="1">
      <c r="A37" s="105" t="s">
        <v>183</v>
      </c>
      <c r="B37" s="121"/>
      <c r="C37" s="111"/>
      <c r="D37" s="111"/>
      <c r="E37" s="111"/>
      <c r="F37" s="111"/>
      <c r="G37" s="111"/>
      <c r="H37" s="111"/>
      <c r="I37" s="111"/>
      <c r="J37" s="122"/>
    </row>
    <row r="38" spans="1:10" ht="13.5" customHeight="1">
      <c r="A38" s="105" t="s">
        <v>184</v>
      </c>
      <c r="B38" s="121"/>
      <c r="C38" s="111"/>
      <c r="D38" s="111"/>
      <c r="E38" s="111">
        <f>'PLAN RASHODA I IZDATAKA'!F80</f>
        <v>510000</v>
      </c>
      <c r="F38" s="111"/>
      <c r="G38" s="111"/>
      <c r="H38" s="111">
        <f>'PLAN RASHODA I IZDATAKA'!F144</f>
        <v>15000</v>
      </c>
      <c r="I38" s="111"/>
      <c r="J38" s="122"/>
    </row>
    <row r="39" spans="1:10" ht="13.5" customHeight="1">
      <c r="A39" s="105" t="s">
        <v>185</v>
      </c>
      <c r="B39" s="121">
        <f>'PLAN RASHODA I IZDATAKA'!F12</f>
        <v>1037174.08</v>
      </c>
      <c r="C39" s="111">
        <f>'PLAN RASHODA I IZDATAKA'!F57</f>
        <v>629310</v>
      </c>
      <c r="D39" s="111"/>
      <c r="E39" s="111"/>
      <c r="F39" s="111"/>
      <c r="G39" s="111">
        <f>'PLAN RASHODA I IZDATAKA'!F107+'PLAN RASHODA I IZDATAKA'!F123</f>
        <v>374670.5</v>
      </c>
      <c r="H39" s="111"/>
      <c r="I39" s="111"/>
      <c r="J39" s="122"/>
    </row>
    <row r="40" spans="1:10" ht="13.5" customHeight="1">
      <c r="A40" s="106"/>
      <c r="B40" s="121"/>
      <c r="C40" s="111"/>
      <c r="D40" s="111"/>
      <c r="E40" s="111"/>
      <c r="F40" s="111"/>
      <c r="G40" s="111"/>
      <c r="H40" s="111"/>
      <c r="I40" s="111"/>
      <c r="J40" s="122"/>
    </row>
    <row r="41" spans="1:10" ht="22.5" customHeight="1">
      <c r="A41" s="107"/>
      <c r="B41" s="121"/>
      <c r="C41" s="111"/>
      <c r="D41" s="111"/>
      <c r="E41" s="111"/>
      <c r="F41" s="111"/>
      <c r="G41" s="111"/>
      <c r="H41" s="111"/>
      <c r="I41" s="111"/>
      <c r="J41" s="122"/>
    </row>
    <row r="42" spans="1:10" ht="13.5" customHeight="1">
      <c r="A42" s="107"/>
      <c r="B42" s="121"/>
      <c r="C42" s="111"/>
      <c r="D42" s="111"/>
      <c r="E42" s="111"/>
      <c r="F42" s="111"/>
      <c r="G42" s="111"/>
      <c r="H42" s="111"/>
      <c r="I42" s="111"/>
      <c r="J42" s="122"/>
    </row>
    <row r="43" spans="1:10" ht="13.5" customHeight="1" thickBot="1">
      <c r="A43" s="107"/>
      <c r="B43" s="123"/>
      <c r="C43" s="124"/>
      <c r="D43" s="124"/>
      <c r="E43" s="124"/>
      <c r="F43" s="124"/>
      <c r="G43" s="124"/>
      <c r="H43" s="124"/>
      <c r="I43" s="124"/>
      <c r="J43" s="125"/>
    </row>
    <row r="44" spans="1:10" ht="13.5" customHeight="1" thickBot="1">
      <c r="A44" s="10" t="s">
        <v>12</v>
      </c>
      <c r="B44" s="109">
        <f>SUM(B36:B43)</f>
        <v>1037174.08</v>
      </c>
      <c r="C44" s="109">
        <f aca="true" t="shared" si="2" ref="C44:J44">SUM(C36:C43)</f>
        <v>629310</v>
      </c>
      <c r="D44" s="109">
        <f t="shared" si="2"/>
        <v>0</v>
      </c>
      <c r="E44" s="109">
        <f t="shared" si="2"/>
        <v>510000</v>
      </c>
      <c r="F44" s="109">
        <f t="shared" si="2"/>
        <v>45000</v>
      </c>
      <c r="G44" s="109">
        <f t="shared" si="2"/>
        <v>374670.5</v>
      </c>
      <c r="H44" s="109">
        <f t="shared" si="2"/>
        <v>15000</v>
      </c>
      <c r="I44" s="109">
        <f t="shared" si="2"/>
        <v>0</v>
      </c>
      <c r="J44" s="12">
        <f t="shared" si="2"/>
        <v>0</v>
      </c>
    </row>
    <row r="45" spans="1:10" ht="13.5" customHeight="1" thickBot="1">
      <c r="A45" s="10" t="s">
        <v>42</v>
      </c>
      <c r="B45" s="162">
        <f>SUM(B44+C44+D44+E44+F44+G44+H44+I44+J44)</f>
        <v>2611154.58</v>
      </c>
      <c r="C45" s="163"/>
      <c r="D45" s="163"/>
      <c r="E45" s="163"/>
      <c r="F45" s="163"/>
      <c r="G45" s="163"/>
      <c r="H45" s="163"/>
      <c r="I45" s="163"/>
      <c r="J45" s="164"/>
    </row>
  </sheetData>
  <sheetProtection/>
  <mergeCells count="31">
    <mergeCell ref="A1:J1"/>
    <mergeCell ref="B17:J17"/>
    <mergeCell ref="B19:J19"/>
    <mergeCell ref="H20:H21"/>
    <mergeCell ref="I20:I21"/>
    <mergeCell ref="B2:J2"/>
    <mergeCell ref="D20:D21"/>
    <mergeCell ref="E20:E21"/>
    <mergeCell ref="E3:E4"/>
    <mergeCell ref="F20:F21"/>
    <mergeCell ref="B33:J33"/>
    <mergeCell ref="F3:F4"/>
    <mergeCell ref="G3:G4"/>
    <mergeCell ref="H3:H4"/>
    <mergeCell ref="I3:I4"/>
    <mergeCell ref="B20:C20"/>
    <mergeCell ref="B31:J31"/>
    <mergeCell ref="J20:J21"/>
    <mergeCell ref="J3:J4"/>
    <mergeCell ref="I34:I35"/>
    <mergeCell ref="J34:J35"/>
    <mergeCell ref="G20:G21"/>
    <mergeCell ref="B45:J45"/>
    <mergeCell ref="D34:D35"/>
    <mergeCell ref="E34:E35"/>
    <mergeCell ref="F34:F35"/>
    <mergeCell ref="D3:D4"/>
    <mergeCell ref="G34:G35"/>
    <mergeCell ref="H34:H35"/>
    <mergeCell ref="B3:C3"/>
    <mergeCell ref="B34:C3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scale="75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zoomScalePageLayoutView="0" workbookViewId="0" topLeftCell="A28">
      <selection activeCell="A56" sqref="A56:F78"/>
    </sheetView>
  </sheetViews>
  <sheetFormatPr defaultColWidth="9.140625" defaultRowHeight="12.75"/>
  <cols>
    <col min="1" max="1" width="17.00390625" style="51" customWidth="1"/>
    <col min="2" max="2" width="48.140625" style="51" customWidth="1"/>
    <col min="3" max="3" width="14.00390625" style="51" customWidth="1"/>
    <col min="4" max="4" width="12.57421875" style="51" customWidth="1"/>
    <col min="5" max="5" width="13.140625" style="51" customWidth="1"/>
    <col min="6" max="6" width="14.28125" style="51" customWidth="1"/>
    <col min="7" max="16384" width="9.140625" style="51" customWidth="1"/>
  </cols>
  <sheetData>
    <row r="1" ht="15.75" customHeight="1">
      <c r="A1" s="55" t="s">
        <v>178</v>
      </c>
    </row>
    <row r="2" spans="1:3" ht="17.25" customHeight="1">
      <c r="A2" s="181" t="s">
        <v>13</v>
      </c>
      <c r="B2" s="182"/>
      <c r="C2" s="182"/>
    </row>
    <row r="3" spans="1:6" s="54" customFormat="1" ht="23.25" customHeight="1">
      <c r="A3" s="52" t="s">
        <v>45</v>
      </c>
      <c r="B3" s="52" t="s">
        <v>46</v>
      </c>
      <c r="C3" s="53" t="s">
        <v>47</v>
      </c>
      <c r="D3" s="53" t="s">
        <v>48</v>
      </c>
      <c r="E3" s="53" t="s">
        <v>179</v>
      </c>
      <c r="F3" s="53" t="s">
        <v>180</v>
      </c>
    </row>
    <row r="4" spans="1:6" ht="12.75">
      <c r="A4" s="74" t="s">
        <v>49</v>
      </c>
      <c r="B4" s="75" t="s">
        <v>50</v>
      </c>
      <c r="C4" s="76">
        <f>SUM(C12+C57+C80+C94+C107+C123+C144)</f>
        <v>2566389.48</v>
      </c>
      <c r="D4" s="76">
        <f>SUM(D12+D57+D80+D94+D107+D123+D144)</f>
        <v>2611154.58</v>
      </c>
      <c r="E4" s="76"/>
      <c r="F4" s="76"/>
    </row>
    <row r="5" spans="1:6" ht="12.75">
      <c r="A5" s="77" t="s">
        <v>51</v>
      </c>
      <c r="B5" s="78" t="s">
        <v>52</v>
      </c>
      <c r="C5" s="79"/>
      <c r="D5" s="79"/>
      <c r="E5" s="79"/>
      <c r="F5" s="79"/>
    </row>
    <row r="6" spans="1:6" ht="12.75">
      <c r="A6" s="80" t="s">
        <v>120</v>
      </c>
      <c r="B6" s="81" t="s">
        <v>121</v>
      </c>
      <c r="C6" s="82"/>
      <c r="D6" s="82"/>
      <c r="E6" s="82"/>
      <c r="F6" s="82"/>
    </row>
    <row r="7" spans="1:6" ht="24">
      <c r="A7" s="83" t="s">
        <v>155</v>
      </c>
      <c r="B7" s="84" t="s">
        <v>156</v>
      </c>
      <c r="C7" s="85"/>
      <c r="D7" s="85"/>
      <c r="E7" s="85"/>
      <c r="F7" s="85"/>
    </row>
    <row r="8" spans="1:6" ht="24">
      <c r="A8" s="86" t="s">
        <v>122</v>
      </c>
      <c r="B8" s="87" t="s">
        <v>123</v>
      </c>
      <c r="C8" s="88"/>
      <c r="D8" s="88"/>
      <c r="E8" s="88"/>
      <c r="F8" s="88"/>
    </row>
    <row r="9" spans="1:6" ht="24">
      <c r="A9" s="89" t="s">
        <v>53</v>
      </c>
      <c r="B9" s="90" t="s">
        <v>124</v>
      </c>
      <c r="C9" s="91"/>
      <c r="D9" s="91"/>
      <c r="E9" s="91"/>
      <c r="F9" s="91"/>
    </row>
    <row r="10" spans="1:6" ht="12.75">
      <c r="A10" s="56" t="s">
        <v>54</v>
      </c>
      <c r="B10" s="57" t="s">
        <v>125</v>
      </c>
      <c r="C10" s="58"/>
      <c r="D10" s="58"/>
      <c r="E10" s="58"/>
      <c r="F10" s="58"/>
    </row>
    <row r="11" spans="1:6" ht="12.75">
      <c r="A11" s="59" t="s">
        <v>126</v>
      </c>
      <c r="B11" s="60" t="s">
        <v>127</v>
      </c>
      <c r="C11" s="61"/>
      <c r="D11" s="61"/>
      <c r="E11" s="61"/>
      <c r="F11" s="61"/>
    </row>
    <row r="12" spans="1:6" ht="12.75">
      <c r="A12" s="62" t="s">
        <v>128</v>
      </c>
      <c r="B12" s="63" t="s">
        <v>129</v>
      </c>
      <c r="C12" s="64">
        <f>SUM(C13:C53)</f>
        <v>1037174.08</v>
      </c>
      <c r="D12" s="64">
        <f>SUM(D13:D53)</f>
        <v>1037174.08</v>
      </c>
      <c r="E12" s="64">
        <f>SUM(E13:E53)</f>
        <v>1037174.08</v>
      </c>
      <c r="F12" s="64">
        <f>SUM(F13:F53)</f>
        <v>1037174.08</v>
      </c>
    </row>
    <row r="13" spans="1:6" ht="12.75">
      <c r="A13" s="65" t="s">
        <v>58</v>
      </c>
      <c r="B13" s="66" t="s">
        <v>59</v>
      </c>
      <c r="C13" s="67"/>
      <c r="D13" s="67"/>
      <c r="E13" s="67"/>
      <c r="F13" s="67"/>
    </row>
    <row r="14" spans="1:6" ht="12.75">
      <c r="A14" s="68" t="s">
        <v>71</v>
      </c>
      <c r="B14" s="69" t="s">
        <v>18</v>
      </c>
      <c r="C14" s="70"/>
      <c r="D14" s="70"/>
      <c r="E14" s="70"/>
      <c r="F14" s="70"/>
    </row>
    <row r="15" spans="1:6" ht="12.75">
      <c r="A15" s="68" t="s">
        <v>72</v>
      </c>
      <c r="B15" s="69" t="s">
        <v>19</v>
      </c>
      <c r="C15" s="70"/>
      <c r="D15" s="70"/>
      <c r="E15" s="70"/>
      <c r="F15" s="70"/>
    </row>
    <row r="16" spans="1:6" ht="12.75">
      <c r="A16" s="71" t="s">
        <v>73</v>
      </c>
      <c r="B16" s="72" t="s">
        <v>74</v>
      </c>
      <c r="C16" s="73">
        <v>36000</v>
      </c>
      <c r="D16" s="73">
        <v>36000</v>
      </c>
      <c r="E16" s="73">
        <v>36000</v>
      </c>
      <c r="F16" s="73">
        <v>36000</v>
      </c>
    </row>
    <row r="17" spans="1:6" ht="12.75">
      <c r="A17" s="68" t="s">
        <v>75</v>
      </c>
      <c r="B17" s="69" t="s">
        <v>20</v>
      </c>
      <c r="C17" s="70"/>
      <c r="D17" s="70"/>
      <c r="E17" s="70"/>
      <c r="F17" s="70"/>
    </row>
    <row r="18" spans="1:6" ht="12.75">
      <c r="A18" s="71" t="s">
        <v>76</v>
      </c>
      <c r="B18" s="72" t="s">
        <v>77</v>
      </c>
      <c r="C18" s="73">
        <v>100000</v>
      </c>
      <c r="D18" s="73">
        <v>105000</v>
      </c>
      <c r="E18" s="73">
        <v>105000</v>
      </c>
      <c r="F18" s="73">
        <v>105000</v>
      </c>
    </row>
    <row r="19" spans="1:6" ht="12.75">
      <c r="A19" s="71" t="s">
        <v>149</v>
      </c>
      <c r="B19" s="72" t="s">
        <v>150</v>
      </c>
      <c r="C19" s="73">
        <v>4000</v>
      </c>
      <c r="D19" s="73">
        <v>5000</v>
      </c>
      <c r="E19" s="73">
        <v>5000</v>
      </c>
      <c r="F19" s="73">
        <v>5000</v>
      </c>
    </row>
    <row r="20" spans="1:6" ht="12.75">
      <c r="A20" s="71" t="s">
        <v>130</v>
      </c>
      <c r="B20" s="72" t="s">
        <v>131</v>
      </c>
      <c r="C20" s="73">
        <v>131563</v>
      </c>
      <c r="D20" s="73">
        <v>214000</v>
      </c>
      <c r="E20" s="73">
        <v>214000</v>
      </c>
      <c r="F20" s="73">
        <v>214000</v>
      </c>
    </row>
    <row r="21" spans="1:6" ht="12.75">
      <c r="A21" s="71" t="s">
        <v>132</v>
      </c>
      <c r="B21" s="72" t="s">
        <v>133</v>
      </c>
      <c r="C21" s="73">
        <v>35000</v>
      </c>
      <c r="D21" s="73">
        <v>35000</v>
      </c>
      <c r="E21" s="73">
        <v>35000</v>
      </c>
      <c r="F21" s="73">
        <v>35000</v>
      </c>
    </row>
    <row r="22" spans="1:6" ht="12.75">
      <c r="A22" s="71" t="s">
        <v>114</v>
      </c>
      <c r="B22" s="72" t="s">
        <v>115</v>
      </c>
      <c r="C22" s="73">
        <v>25000</v>
      </c>
      <c r="D22" s="73">
        <v>29000</v>
      </c>
      <c r="E22" s="73">
        <v>29000</v>
      </c>
      <c r="F22" s="73">
        <v>29000</v>
      </c>
    </row>
    <row r="23" spans="1:6" ht="12.75">
      <c r="A23" s="71" t="s">
        <v>157</v>
      </c>
      <c r="B23" s="72" t="s">
        <v>158</v>
      </c>
      <c r="C23" s="73">
        <v>2500</v>
      </c>
      <c r="D23" s="73">
        <v>6500</v>
      </c>
      <c r="E23" s="73">
        <v>6500</v>
      </c>
      <c r="F23" s="73">
        <v>6500</v>
      </c>
    </row>
    <row r="24" spans="1:6" ht="12.75">
      <c r="A24" s="68" t="s">
        <v>78</v>
      </c>
      <c r="B24" s="69" t="s">
        <v>21</v>
      </c>
      <c r="C24" s="70"/>
      <c r="D24" s="70"/>
      <c r="E24" s="70"/>
      <c r="F24" s="70"/>
    </row>
    <row r="25" spans="1:6" ht="12.75">
      <c r="A25" s="71" t="s">
        <v>79</v>
      </c>
      <c r="B25" s="72" t="s">
        <v>80</v>
      </c>
      <c r="C25" s="73">
        <v>37000</v>
      </c>
      <c r="D25" s="73">
        <v>41000</v>
      </c>
      <c r="E25" s="73">
        <v>41000</v>
      </c>
      <c r="F25" s="73">
        <v>41000</v>
      </c>
    </row>
    <row r="26" spans="1:6" ht="12.75">
      <c r="A26" s="71" t="s">
        <v>110</v>
      </c>
      <c r="B26" s="72" t="s">
        <v>111</v>
      </c>
      <c r="C26" s="73">
        <v>145000</v>
      </c>
      <c r="D26" s="73">
        <v>120000</v>
      </c>
      <c r="E26" s="73">
        <v>120000</v>
      </c>
      <c r="F26" s="73">
        <v>120000</v>
      </c>
    </row>
    <row r="27" spans="1:6" ht="12.75">
      <c r="A27" s="71" t="s">
        <v>116</v>
      </c>
      <c r="B27" s="72" t="s">
        <v>117</v>
      </c>
      <c r="C27" s="73">
        <v>1000</v>
      </c>
      <c r="D27" s="73">
        <v>5000</v>
      </c>
      <c r="E27" s="73">
        <v>5000</v>
      </c>
      <c r="F27" s="73">
        <v>5000</v>
      </c>
    </row>
    <row r="28" spans="1:6" ht="12.75">
      <c r="A28" s="71" t="s">
        <v>118</v>
      </c>
      <c r="B28" s="72" t="s">
        <v>119</v>
      </c>
      <c r="C28" s="73">
        <v>67000</v>
      </c>
      <c r="D28" s="73">
        <v>65000</v>
      </c>
      <c r="E28" s="73">
        <v>65000</v>
      </c>
      <c r="F28" s="73">
        <v>65000</v>
      </c>
    </row>
    <row r="29" spans="1:6" ht="12.75">
      <c r="A29" s="71" t="s">
        <v>159</v>
      </c>
      <c r="B29" s="72" t="s">
        <v>160</v>
      </c>
      <c r="C29" s="73">
        <v>28000</v>
      </c>
      <c r="D29" s="73">
        <v>27874.08</v>
      </c>
      <c r="E29" s="73">
        <v>27874.08</v>
      </c>
      <c r="F29" s="73">
        <v>27874.08</v>
      </c>
    </row>
    <row r="30" spans="1:6" ht="12.75">
      <c r="A30" s="71" t="s">
        <v>134</v>
      </c>
      <c r="B30" s="72" t="s">
        <v>135</v>
      </c>
      <c r="C30" s="73">
        <v>16000</v>
      </c>
      <c r="D30" s="73">
        <v>20000</v>
      </c>
      <c r="E30" s="73">
        <v>20000</v>
      </c>
      <c r="F30" s="73">
        <v>20000</v>
      </c>
    </row>
    <row r="31" spans="1:6" ht="12.75">
      <c r="A31" s="71" t="s">
        <v>81</v>
      </c>
      <c r="B31" s="72" t="s">
        <v>82</v>
      </c>
      <c r="C31" s="73">
        <v>5000</v>
      </c>
      <c r="D31" s="73">
        <v>5000</v>
      </c>
      <c r="E31" s="73">
        <v>5000</v>
      </c>
      <c r="F31" s="73">
        <v>5000</v>
      </c>
    </row>
    <row r="32" spans="1:6" ht="12.75">
      <c r="A32" s="71" t="s">
        <v>136</v>
      </c>
      <c r="B32" s="72" t="s">
        <v>137</v>
      </c>
      <c r="C32" s="73">
        <v>11000</v>
      </c>
      <c r="D32" s="73">
        <v>11000</v>
      </c>
      <c r="E32" s="73">
        <v>11000</v>
      </c>
      <c r="F32" s="73">
        <v>11000</v>
      </c>
    </row>
    <row r="33" spans="1:6" ht="12.75">
      <c r="A33" s="71" t="s">
        <v>83</v>
      </c>
      <c r="B33" s="72" t="s">
        <v>84</v>
      </c>
      <c r="C33" s="73">
        <v>30000</v>
      </c>
      <c r="D33" s="73">
        <v>25000</v>
      </c>
      <c r="E33" s="73">
        <v>25000</v>
      </c>
      <c r="F33" s="73">
        <v>25000</v>
      </c>
    </row>
    <row r="34" spans="1:6" ht="12.75">
      <c r="A34" s="68" t="s">
        <v>95</v>
      </c>
      <c r="B34" s="69" t="s">
        <v>22</v>
      </c>
      <c r="C34" s="70"/>
      <c r="D34" s="70"/>
      <c r="E34" s="70"/>
      <c r="F34" s="70"/>
    </row>
    <row r="35" spans="1:6" ht="12.75">
      <c r="A35" s="71" t="s">
        <v>138</v>
      </c>
      <c r="B35" s="72" t="s">
        <v>139</v>
      </c>
      <c r="C35" s="73">
        <v>6150</v>
      </c>
      <c r="D35" s="73">
        <v>6500</v>
      </c>
      <c r="E35" s="73">
        <v>6500</v>
      </c>
      <c r="F35" s="73">
        <v>6500</v>
      </c>
    </row>
    <row r="36" spans="1:6" ht="12.75">
      <c r="A36" s="71" t="s">
        <v>96</v>
      </c>
      <c r="B36" s="72" t="s">
        <v>97</v>
      </c>
      <c r="C36" s="73">
        <v>1000</v>
      </c>
      <c r="D36" s="73">
        <v>1000</v>
      </c>
      <c r="E36" s="73">
        <v>1000</v>
      </c>
      <c r="F36" s="73">
        <v>1000</v>
      </c>
    </row>
    <row r="37" spans="1:6" ht="12.75">
      <c r="A37" s="71" t="s">
        <v>140</v>
      </c>
      <c r="B37" s="72" t="s">
        <v>141</v>
      </c>
      <c r="C37" s="73">
        <v>1100</v>
      </c>
      <c r="D37" s="73">
        <v>1100</v>
      </c>
      <c r="E37" s="73">
        <v>1100</v>
      </c>
      <c r="F37" s="73">
        <v>1100</v>
      </c>
    </row>
    <row r="38" spans="1:6" ht="12.75">
      <c r="A38" s="71" t="s">
        <v>161</v>
      </c>
      <c r="B38" s="72" t="s">
        <v>162</v>
      </c>
      <c r="C38" s="73"/>
      <c r="D38" s="73"/>
      <c r="E38" s="73"/>
      <c r="F38" s="73"/>
    </row>
    <row r="39" spans="1:6" ht="12.75">
      <c r="A39" s="71" t="s">
        <v>163</v>
      </c>
      <c r="B39" s="72" t="s">
        <v>164</v>
      </c>
      <c r="C39" s="73">
        <v>37817.08</v>
      </c>
      <c r="D39" s="73"/>
      <c r="E39" s="73"/>
      <c r="F39" s="73"/>
    </row>
    <row r="40" spans="1:6" ht="12.75">
      <c r="A40" s="71" t="s">
        <v>165</v>
      </c>
      <c r="B40" s="72" t="s">
        <v>22</v>
      </c>
      <c r="C40" s="73">
        <v>16000</v>
      </c>
      <c r="D40" s="73">
        <v>15000</v>
      </c>
      <c r="E40" s="73">
        <v>15000</v>
      </c>
      <c r="F40" s="73">
        <v>15000</v>
      </c>
    </row>
    <row r="41" spans="1:6" ht="12.75">
      <c r="A41" s="68" t="s">
        <v>85</v>
      </c>
      <c r="B41" s="69" t="s">
        <v>86</v>
      </c>
      <c r="C41" s="70"/>
      <c r="D41" s="70"/>
      <c r="E41" s="70"/>
      <c r="F41" s="70"/>
    </row>
    <row r="42" spans="1:6" ht="12.75">
      <c r="A42" s="68" t="s">
        <v>87</v>
      </c>
      <c r="B42" s="69" t="s">
        <v>23</v>
      </c>
      <c r="C42" s="70"/>
      <c r="D42" s="70"/>
      <c r="E42" s="70"/>
      <c r="F42" s="70"/>
    </row>
    <row r="43" spans="1:6" ht="12.75">
      <c r="A43" s="71" t="s">
        <v>166</v>
      </c>
      <c r="B43" s="72" t="s">
        <v>167</v>
      </c>
      <c r="C43" s="73">
        <v>200</v>
      </c>
      <c r="D43" s="73">
        <v>200</v>
      </c>
      <c r="E43" s="73">
        <v>200</v>
      </c>
      <c r="F43" s="73">
        <v>200</v>
      </c>
    </row>
    <row r="44" spans="1:6" ht="12.75">
      <c r="A44" s="71" t="s">
        <v>168</v>
      </c>
      <c r="B44" s="72" t="s">
        <v>169</v>
      </c>
      <c r="C44" s="73">
        <v>13000</v>
      </c>
      <c r="D44" s="73">
        <v>13000</v>
      </c>
      <c r="E44" s="73">
        <v>13000</v>
      </c>
      <c r="F44" s="73">
        <v>13000</v>
      </c>
    </row>
    <row r="45" spans="1:6" ht="12.75">
      <c r="A45" s="65" t="s">
        <v>107</v>
      </c>
      <c r="B45" s="66" t="s">
        <v>24</v>
      </c>
      <c r="C45" s="67"/>
      <c r="D45" s="67"/>
      <c r="E45" s="67"/>
      <c r="F45" s="67"/>
    </row>
    <row r="46" spans="1:6" ht="12.75">
      <c r="A46" s="68" t="s">
        <v>108</v>
      </c>
      <c r="B46" s="69" t="s">
        <v>109</v>
      </c>
      <c r="C46" s="70"/>
      <c r="D46" s="70"/>
      <c r="E46" s="70"/>
      <c r="F46" s="70"/>
    </row>
    <row r="47" spans="1:6" ht="12.75">
      <c r="A47" s="68" t="s">
        <v>142</v>
      </c>
      <c r="B47" s="69" t="s">
        <v>143</v>
      </c>
      <c r="C47" s="70"/>
      <c r="D47" s="70"/>
      <c r="E47" s="70"/>
      <c r="F47" s="70"/>
    </row>
    <row r="48" spans="1:6" ht="12.75">
      <c r="A48" s="71" t="s">
        <v>144</v>
      </c>
      <c r="B48" s="72" t="s">
        <v>145</v>
      </c>
      <c r="C48" s="73">
        <v>146876</v>
      </c>
      <c r="D48" s="73">
        <v>120000</v>
      </c>
      <c r="E48" s="73">
        <v>120000</v>
      </c>
      <c r="F48" s="73">
        <v>120000</v>
      </c>
    </row>
    <row r="49" spans="1:6" ht="12.75">
      <c r="A49" s="71">
        <v>4225</v>
      </c>
      <c r="B49" s="93" t="s">
        <v>181</v>
      </c>
      <c r="C49" s="73">
        <v>14486</v>
      </c>
      <c r="D49" s="73">
        <v>15000</v>
      </c>
      <c r="E49" s="73">
        <v>15000</v>
      </c>
      <c r="F49" s="73">
        <v>15000</v>
      </c>
    </row>
    <row r="50" spans="1:6" ht="12.75">
      <c r="A50" s="71">
        <v>4241</v>
      </c>
      <c r="B50" s="93" t="s">
        <v>182</v>
      </c>
      <c r="C50" s="73">
        <v>6482</v>
      </c>
      <c r="D50" s="73">
        <v>15000</v>
      </c>
      <c r="E50" s="73">
        <v>15000</v>
      </c>
      <c r="F50" s="73">
        <v>15000</v>
      </c>
    </row>
    <row r="51" spans="1:6" ht="12.75">
      <c r="A51" s="68" t="s">
        <v>170</v>
      </c>
      <c r="B51" s="69" t="s">
        <v>171</v>
      </c>
      <c r="C51" s="70"/>
      <c r="D51" s="70"/>
      <c r="E51" s="70"/>
      <c r="F51" s="70"/>
    </row>
    <row r="52" spans="1:6" ht="12.75">
      <c r="A52" s="68" t="s">
        <v>172</v>
      </c>
      <c r="B52" s="69" t="s">
        <v>173</v>
      </c>
      <c r="C52" s="70"/>
      <c r="D52" s="70"/>
      <c r="E52" s="70"/>
      <c r="F52" s="70"/>
    </row>
    <row r="53" spans="1:6" ht="12.75">
      <c r="A53" s="71" t="s">
        <v>174</v>
      </c>
      <c r="B53" s="72" t="s">
        <v>173</v>
      </c>
      <c r="C53" s="73">
        <v>120000</v>
      </c>
      <c r="D53" s="73">
        <v>100000</v>
      </c>
      <c r="E53" s="73">
        <v>100000</v>
      </c>
      <c r="F53" s="73">
        <v>100000</v>
      </c>
    </row>
    <row r="54" spans="1:6" ht="24">
      <c r="A54" s="89" t="s">
        <v>146</v>
      </c>
      <c r="B54" s="90" t="s">
        <v>147</v>
      </c>
      <c r="C54" s="91"/>
      <c r="D54" s="91"/>
      <c r="E54" s="91"/>
      <c r="F54" s="91"/>
    </row>
    <row r="55" spans="1:6" ht="24">
      <c r="A55" s="56" t="s">
        <v>54</v>
      </c>
      <c r="B55" s="57" t="s">
        <v>148</v>
      </c>
      <c r="C55" s="58"/>
      <c r="D55" s="58"/>
      <c r="E55" s="58"/>
      <c r="F55" s="58"/>
    </row>
    <row r="56" spans="1:6" ht="12.75">
      <c r="A56" s="59" t="s">
        <v>55</v>
      </c>
      <c r="B56" s="60" t="s">
        <v>56</v>
      </c>
      <c r="C56" s="61"/>
      <c r="D56" s="61"/>
      <c r="E56" s="61"/>
      <c r="F56" s="61"/>
    </row>
    <row r="57" spans="1:6" ht="12.75">
      <c r="A57" s="62" t="s">
        <v>57</v>
      </c>
      <c r="B57" s="63" t="s">
        <v>56</v>
      </c>
      <c r="C57" s="64">
        <f>SUM(C58:C78)</f>
        <v>610425</v>
      </c>
      <c r="D57" s="64">
        <f>SUM(D58:D78)</f>
        <v>629310</v>
      </c>
      <c r="E57" s="64">
        <f>SUM(E58:E78)</f>
        <v>629310</v>
      </c>
      <c r="F57" s="64">
        <f>SUM(F58:F78)</f>
        <v>629310</v>
      </c>
    </row>
    <row r="58" spans="1:6" ht="12.75">
      <c r="A58" s="65" t="s">
        <v>58</v>
      </c>
      <c r="B58" s="66" t="s">
        <v>59</v>
      </c>
      <c r="C58" s="67"/>
      <c r="D58" s="67"/>
      <c r="E58" s="67"/>
      <c r="F58" s="67"/>
    </row>
    <row r="59" spans="1:6" ht="12.75">
      <c r="A59" s="68" t="s">
        <v>60</v>
      </c>
      <c r="B59" s="69" t="s">
        <v>14</v>
      </c>
      <c r="C59" s="70"/>
      <c r="D59" s="70"/>
      <c r="E59" s="70"/>
      <c r="F59" s="70"/>
    </row>
    <row r="60" spans="1:6" ht="12.75">
      <c r="A60" s="68" t="s">
        <v>61</v>
      </c>
      <c r="B60" s="69" t="s">
        <v>15</v>
      </c>
      <c r="C60" s="70"/>
      <c r="D60" s="70"/>
      <c r="E60" s="70"/>
      <c r="F60" s="70"/>
    </row>
    <row r="61" spans="1:6" ht="12.75">
      <c r="A61" s="71" t="s">
        <v>62</v>
      </c>
      <c r="B61" s="72" t="s">
        <v>63</v>
      </c>
      <c r="C61" s="73">
        <v>400000</v>
      </c>
      <c r="D61" s="73">
        <v>430000</v>
      </c>
      <c r="E61" s="73">
        <v>430000</v>
      </c>
      <c r="F61" s="73">
        <v>430000</v>
      </c>
    </row>
    <row r="62" spans="1:6" ht="12.75">
      <c r="A62" s="68" t="s">
        <v>64</v>
      </c>
      <c r="B62" s="69" t="s">
        <v>16</v>
      </c>
      <c r="C62" s="70"/>
      <c r="D62" s="70"/>
      <c r="E62" s="70"/>
      <c r="F62" s="70"/>
    </row>
    <row r="63" spans="1:6" ht="12.75">
      <c r="A63" s="71" t="s">
        <v>65</v>
      </c>
      <c r="B63" s="72" t="s">
        <v>16</v>
      </c>
      <c r="C63" s="73">
        <v>7250</v>
      </c>
      <c r="D63" s="73">
        <v>10000</v>
      </c>
      <c r="E63" s="73">
        <v>10000</v>
      </c>
      <c r="F63" s="73">
        <v>10000</v>
      </c>
    </row>
    <row r="64" spans="1:6" ht="18.75" customHeight="1">
      <c r="A64" s="68" t="s">
        <v>66</v>
      </c>
      <c r="B64" s="69" t="s">
        <v>17</v>
      </c>
      <c r="C64" s="70"/>
      <c r="D64" s="70"/>
      <c r="E64" s="70"/>
      <c r="F64" s="70"/>
    </row>
    <row r="65" spans="1:6" ht="12.75">
      <c r="A65" s="71" t="s">
        <v>67</v>
      </c>
      <c r="B65" s="72" t="s">
        <v>68</v>
      </c>
      <c r="C65" s="73">
        <v>62000</v>
      </c>
      <c r="D65" s="73">
        <v>64500</v>
      </c>
      <c r="E65" s="73">
        <v>64500</v>
      </c>
      <c r="F65" s="73">
        <v>64500</v>
      </c>
    </row>
    <row r="66" spans="1:6" ht="12.75">
      <c r="A66" s="71" t="s">
        <v>69</v>
      </c>
      <c r="B66" s="72" t="s">
        <v>70</v>
      </c>
      <c r="C66" s="73">
        <v>6800</v>
      </c>
      <c r="D66" s="73">
        <v>7310</v>
      </c>
      <c r="E66" s="73">
        <v>7310</v>
      </c>
      <c r="F66" s="73">
        <v>7310</v>
      </c>
    </row>
    <row r="67" spans="1:6" ht="12.75">
      <c r="A67" s="68" t="s">
        <v>71</v>
      </c>
      <c r="B67" s="69" t="s">
        <v>18</v>
      </c>
      <c r="C67" s="70"/>
      <c r="D67" s="70"/>
      <c r="E67" s="70"/>
      <c r="F67" s="70"/>
    </row>
    <row r="68" spans="1:6" ht="12.75">
      <c r="A68" s="68" t="s">
        <v>72</v>
      </c>
      <c r="B68" s="69" t="s">
        <v>19</v>
      </c>
      <c r="C68" s="70"/>
      <c r="D68" s="70"/>
      <c r="E68" s="70"/>
      <c r="F68" s="70"/>
    </row>
    <row r="69" spans="1:6" ht="409.5" customHeight="1" hidden="1">
      <c r="A69" s="71" t="s">
        <v>112</v>
      </c>
      <c r="B69" s="72" t="s">
        <v>113</v>
      </c>
      <c r="C69" s="73"/>
      <c r="D69" s="73"/>
      <c r="E69" s="73"/>
      <c r="F69" s="73"/>
    </row>
    <row r="70" spans="1:6" ht="12" customHeight="1">
      <c r="A70" s="71">
        <v>3212</v>
      </c>
      <c r="B70" s="72" t="s">
        <v>113</v>
      </c>
      <c r="C70" s="73">
        <v>6000</v>
      </c>
      <c r="D70" s="73">
        <v>6500</v>
      </c>
      <c r="E70" s="73">
        <v>6500</v>
      </c>
      <c r="F70" s="73">
        <v>6500</v>
      </c>
    </row>
    <row r="71" spans="1:6" ht="12.75">
      <c r="A71" s="68" t="s">
        <v>78</v>
      </c>
      <c r="B71" s="69" t="s">
        <v>21</v>
      </c>
      <c r="C71" s="70"/>
      <c r="D71" s="70"/>
      <c r="E71" s="70"/>
      <c r="F71" s="70"/>
    </row>
    <row r="72" spans="1:6" ht="12.75">
      <c r="A72" s="71" t="s">
        <v>81</v>
      </c>
      <c r="B72" s="72" t="s">
        <v>82</v>
      </c>
      <c r="C72" s="73">
        <v>6000</v>
      </c>
      <c r="D72" s="73">
        <v>6000</v>
      </c>
      <c r="E72" s="73">
        <v>6000</v>
      </c>
      <c r="F72" s="73">
        <v>6000</v>
      </c>
    </row>
    <row r="73" spans="1:6" ht="12.75">
      <c r="A73" s="68" t="s">
        <v>95</v>
      </c>
      <c r="B73" s="69" t="s">
        <v>22</v>
      </c>
      <c r="C73" s="70"/>
      <c r="D73" s="70"/>
      <c r="E73" s="70"/>
      <c r="F73" s="70"/>
    </row>
    <row r="74" spans="1:6" ht="12.75">
      <c r="A74" s="71" t="s">
        <v>165</v>
      </c>
      <c r="B74" s="72" t="s">
        <v>22</v>
      </c>
      <c r="C74" s="73">
        <v>5000</v>
      </c>
      <c r="D74" s="73">
        <v>5000</v>
      </c>
      <c r="E74" s="73">
        <v>5000</v>
      </c>
      <c r="F74" s="73">
        <v>5000</v>
      </c>
    </row>
    <row r="75" spans="1:6" ht="12.75">
      <c r="A75" s="65" t="s">
        <v>107</v>
      </c>
      <c r="B75" s="66" t="s">
        <v>24</v>
      </c>
      <c r="C75" s="67"/>
      <c r="D75" s="67"/>
      <c r="E75" s="67"/>
      <c r="F75" s="67"/>
    </row>
    <row r="76" spans="1:6" ht="12.75">
      <c r="A76" s="68" t="s">
        <v>170</v>
      </c>
      <c r="B76" s="69" t="s">
        <v>171</v>
      </c>
      <c r="C76" s="70"/>
      <c r="D76" s="70"/>
      <c r="E76" s="70"/>
      <c r="F76" s="70"/>
    </row>
    <row r="77" spans="1:6" ht="12.75">
      <c r="A77" s="68" t="s">
        <v>172</v>
      </c>
      <c r="B77" s="69" t="s">
        <v>173</v>
      </c>
      <c r="C77" s="70"/>
      <c r="D77" s="70"/>
      <c r="E77" s="70"/>
      <c r="F77" s="70"/>
    </row>
    <row r="78" spans="1:6" ht="12.75">
      <c r="A78" s="71" t="s">
        <v>174</v>
      </c>
      <c r="B78" s="72" t="s">
        <v>173</v>
      </c>
      <c r="C78" s="73">
        <v>117375</v>
      </c>
      <c r="D78" s="73">
        <v>100000</v>
      </c>
      <c r="E78" s="73">
        <v>100000</v>
      </c>
      <c r="F78" s="73">
        <v>100000</v>
      </c>
    </row>
    <row r="79" spans="1:6" ht="12.75">
      <c r="A79" s="59" t="s">
        <v>88</v>
      </c>
      <c r="B79" s="60" t="s">
        <v>89</v>
      </c>
      <c r="C79" s="61"/>
      <c r="D79" s="61"/>
      <c r="E79" s="61"/>
      <c r="F79" s="61"/>
    </row>
    <row r="80" spans="1:6" ht="12.75">
      <c r="A80" s="62" t="s">
        <v>90</v>
      </c>
      <c r="B80" s="63" t="s">
        <v>91</v>
      </c>
      <c r="C80" s="64">
        <f>SUM(C81:C92)</f>
        <v>510000</v>
      </c>
      <c r="D80" s="64">
        <f>SUM(D81:D92)</f>
        <v>510000</v>
      </c>
      <c r="E80" s="64">
        <f>SUM(E81:E92)</f>
        <v>510000</v>
      </c>
      <c r="F80" s="64">
        <f>SUM(F81:F92)</f>
        <v>510000</v>
      </c>
    </row>
    <row r="81" spans="1:6" ht="12.75">
      <c r="A81" s="65" t="s">
        <v>58</v>
      </c>
      <c r="B81" s="66" t="s">
        <v>59</v>
      </c>
      <c r="C81" s="67"/>
      <c r="D81" s="67"/>
      <c r="E81" s="67"/>
      <c r="F81" s="67"/>
    </row>
    <row r="82" spans="1:6" ht="12.75">
      <c r="A82" s="68" t="s">
        <v>71</v>
      </c>
      <c r="B82" s="69" t="s">
        <v>18</v>
      </c>
      <c r="C82" s="70"/>
      <c r="D82" s="70"/>
      <c r="E82" s="70"/>
      <c r="F82" s="70"/>
    </row>
    <row r="83" spans="1:6" ht="12.75">
      <c r="A83" s="68" t="s">
        <v>75</v>
      </c>
      <c r="B83" s="69" t="s">
        <v>20</v>
      </c>
      <c r="C83" s="70"/>
      <c r="D83" s="70"/>
      <c r="E83" s="70"/>
      <c r="F83" s="70"/>
    </row>
    <row r="84" spans="1:6" ht="12.75">
      <c r="A84" s="71" t="s">
        <v>149</v>
      </c>
      <c r="B84" s="72" t="s">
        <v>150</v>
      </c>
      <c r="C84" s="73">
        <v>450000</v>
      </c>
      <c r="D84" s="73">
        <v>450000</v>
      </c>
      <c r="E84" s="73">
        <v>450000</v>
      </c>
      <c r="F84" s="73">
        <v>450000</v>
      </c>
    </row>
    <row r="85" spans="1:6" ht="12.75">
      <c r="A85" s="68" t="s">
        <v>78</v>
      </c>
      <c r="B85" s="69" t="s">
        <v>21</v>
      </c>
      <c r="C85" s="70"/>
      <c r="D85" s="70"/>
      <c r="E85" s="70"/>
      <c r="F85" s="70"/>
    </row>
    <row r="86" spans="1:6" ht="12.75">
      <c r="A86" s="71" t="s">
        <v>79</v>
      </c>
      <c r="B86" s="72" t="s">
        <v>80</v>
      </c>
      <c r="C86" s="73">
        <v>15000</v>
      </c>
      <c r="D86" s="73">
        <v>15000</v>
      </c>
      <c r="E86" s="73">
        <v>15000</v>
      </c>
      <c r="F86" s="73">
        <v>15000</v>
      </c>
    </row>
    <row r="87" spans="1:6" ht="12.75">
      <c r="A87" s="71">
        <v>3232</v>
      </c>
      <c r="B87" s="93" t="s">
        <v>111</v>
      </c>
      <c r="C87" s="73">
        <v>15000</v>
      </c>
      <c r="D87" s="73">
        <v>15000</v>
      </c>
      <c r="E87" s="73">
        <v>15000</v>
      </c>
      <c r="F87" s="73">
        <v>15000</v>
      </c>
    </row>
    <row r="88" spans="1:6" ht="12.75">
      <c r="A88" s="71" t="s">
        <v>83</v>
      </c>
      <c r="B88" s="72" t="s">
        <v>84</v>
      </c>
      <c r="C88" s="73">
        <v>15000</v>
      </c>
      <c r="D88" s="73">
        <v>15000</v>
      </c>
      <c r="E88" s="73">
        <v>15000</v>
      </c>
      <c r="F88" s="73">
        <v>15000</v>
      </c>
    </row>
    <row r="89" spans="1:6" ht="12.75">
      <c r="A89" s="65" t="s">
        <v>107</v>
      </c>
      <c r="B89" s="66" t="s">
        <v>24</v>
      </c>
      <c r="C89" s="67"/>
      <c r="D89" s="67"/>
      <c r="E89" s="67"/>
      <c r="F89" s="67"/>
    </row>
    <row r="90" spans="1:6" ht="12.75">
      <c r="A90" s="68" t="s">
        <v>108</v>
      </c>
      <c r="B90" s="69" t="s">
        <v>109</v>
      </c>
      <c r="C90" s="70"/>
      <c r="D90" s="70"/>
      <c r="E90" s="70"/>
      <c r="F90" s="70"/>
    </row>
    <row r="91" spans="1:6" ht="12.75">
      <c r="A91" s="68" t="s">
        <v>142</v>
      </c>
      <c r="B91" s="69" t="s">
        <v>143</v>
      </c>
      <c r="C91" s="70"/>
      <c r="D91" s="70"/>
      <c r="E91" s="70"/>
      <c r="F91" s="70"/>
    </row>
    <row r="92" spans="1:6" ht="12.75">
      <c r="A92" s="71" t="s">
        <v>144</v>
      </c>
      <c r="B92" s="72" t="s">
        <v>145</v>
      </c>
      <c r="C92" s="73">
        <v>15000</v>
      </c>
      <c r="D92" s="73">
        <v>15000</v>
      </c>
      <c r="E92" s="73">
        <v>15000</v>
      </c>
      <c r="F92" s="73">
        <v>15000</v>
      </c>
    </row>
    <row r="93" spans="1:6" ht="12.75">
      <c r="A93" s="59" t="s">
        <v>98</v>
      </c>
      <c r="B93" s="60" t="s">
        <v>99</v>
      </c>
      <c r="C93" s="61"/>
      <c r="D93" s="61"/>
      <c r="E93" s="61"/>
      <c r="F93" s="61"/>
    </row>
    <row r="94" spans="1:6" ht="12.75">
      <c r="A94" s="62" t="s">
        <v>100</v>
      </c>
      <c r="B94" s="63" t="s">
        <v>101</v>
      </c>
      <c r="C94" s="64">
        <f>SUM(C95:C98)</f>
        <v>35000</v>
      </c>
      <c r="D94" s="64">
        <f>SUM(D95:D98)</f>
        <v>45000</v>
      </c>
      <c r="E94" s="64">
        <f>SUM(E95:E98)</f>
        <v>45000</v>
      </c>
      <c r="F94" s="64">
        <f>SUM(F95:F98)</f>
        <v>45000</v>
      </c>
    </row>
    <row r="95" spans="1:6" ht="12.75">
      <c r="A95" s="65" t="s">
        <v>58</v>
      </c>
      <c r="B95" s="66" t="s">
        <v>59</v>
      </c>
      <c r="C95" s="67"/>
      <c r="D95" s="67"/>
      <c r="E95" s="67"/>
      <c r="F95" s="67"/>
    </row>
    <row r="96" spans="1:6" ht="12.75">
      <c r="A96" s="68" t="s">
        <v>71</v>
      </c>
      <c r="B96" s="69" t="s">
        <v>18</v>
      </c>
      <c r="C96" s="70"/>
      <c r="D96" s="70"/>
      <c r="E96" s="70"/>
      <c r="F96" s="70"/>
    </row>
    <row r="97" spans="1:6" ht="12.75">
      <c r="A97" s="68" t="s">
        <v>92</v>
      </c>
      <c r="B97" s="69" t="s">
        <v>93</v>
      </c>
      <c r="C97" s="70"/>
      <c r="D97" s="70"/>
      <c r="E97" s="70"/>
      <c r="F97" s="70"/>
    </row>
    <row r="98" spans="1:6" ht="12.75">
      <c r="A98" s="71" t="s">
        <v>94</v>
      </c>
      <c r="B98" s="72" t="s">
        <v>93</v>
      </c>
      <c r="C98" s="73">
        <v>35000</v>
      </c>
      <c r="D98" s="73">
        <v>45000</v>
      </c>
      <c r="E98" s="73">
        <v>45000</v>
      </c>
      <c r="F98" s="73">
        <v>45000</v>
      </c>
    </row>
    <row r="99" spans="1:6" ht="24">
      <c r="A99" s="59" t="s">
        <v>175</v>
      </c>
      <c r="B99" s="60" t="s">
        <v>176</v>
      </c>
      <c r="C99" s="61"/>
      <c r="D99" s="61"/>
      <c r="E99" s="61"/>
      <c r="F99" s="61"/>
    </row>
    <row r="100" spans="1:6" ht="12.75">
      <c r="A100" s="62" t="s">
        <v>177</v>
      </c>
      <c r="B100" s="63" t="s">
        <v>28</v>
      </c>
      <c r="C100" s="64"/>
      <c r="D100" s="64"/>
      <c r="E100" s="64"/>
      <c r="F100" s="64"/>
    </row>
    <row r="101" spans="1:6" ht="12.75">
      <c r="A101" s="65" t="s">
        <v>107</v>
      </c>
      <c r="B101" s="66" t="s">
        <v>24</v>
      </c>
      <c r="C101" s="67"/>
      <c r="D101" s="67"/>
      <c r="E101" s="67"/>
      <c r="F101" s="67"/>
    </row>
    <row r="102" spans="1:6" ht="12.75">
      <c r="A102" s="68" t="s">
        <v>170</v>
      </c>
      <c r="B102" s="69" t="s">
        <v>171</v>
      </c>
      <c r="C102" s="70"/>
      <c r="D102" s="70"/>
      <c r="E102" s="70"/>
      <c r="F102" s="70"/>
    </row>
    <row r="103" spans="1:6" ht="12.75">
      <c r="A103" s="68" t="s">
        <v>172</v>
      </c>
      <c r="B103" s="69" t="s">
        <v>173</v>
      </c>
      <c r="C103" s="70"/>
      <c r="D103" s="70"/>
      <c r="E103" s="70"/>
      <c r="F103" s="70"/>
    </row>
    <row r="104" spans="1:6" ht="12.75">
      <c r="A104" s="71" t="s">
        <v>174</v>
      </c>
      <c r="B104" s="72" t="s">
        <v>173</v>
      </c>
      <c r="C104" s="73"/>
      <c r="D104" s="73"/>
      <c r="E104" s="73"/>
      <c r="F104" s="73"/>
    </row>
    <row r="105" spans="1:6" ht="24">
      <c r="A105" s="89" t="s">
        <v>151</v>
      </c>
      <c r="B105" s="90" t="s">
        <v>152</v>
      </c>
      <c r="C105" s="91">
        <f>SUM(C123+C107)</f>
        <v>373790.4</v>
      </c>
      <c r="D105" s="91">
        <f>SUM(D123+D107)</f>
        <v>374670.5</v>
      </c>
      <c r="E105" s="91">
        <f>SUM(E123+E107)</f>
        <v>374670.5</v>
      </c>
      <c r="F105" s="91">
        <f>SUM(F123+F107)</f>
        <v>374670.5</v>
      </c>
    </row>
    <row r="106" spans="1:6" ht="12.75">
      <c r="A106" s="59" t="s">
        <v>55</v>
      </c>
      <c r="B106" s="60" t="s">
        <v>56</v>
      </c>
      <c r="C106" s="61"/>
      <c r="D106" s="61"/>
      <c r="E106" s="61"/>
      <c r="F106" s="61"/>
    </row>
    <row r="107" spans="1:6" ht="12.75">
      <c r="A107" s="62" t="s">
        <v>57</v>
      </c>
      <c r="B107" s="63" t="s">
        <v>56</v>
      </c>
      <c r="C107" s="64">
        <f>SUM(C108:C121)</f>
        <v>15040.4</v>
      </c>
      <c r="D107" s="64">
        <f>SUM(D108:D121)</f>
        <v>15920.5</v>
      </c>
      <c r="E107" s="64">
        <f>SUM(E108:E121)</f>
        <v>15920.5</v>
      </c>
      <c r="F107" s="64">
        <f>SUM(F108:F121)</f>
        <v>15920.5</v>
      </c>
    </row>
    <row r="108" spans="1:6" ht="12.75">
      <c r="A108" s="65" t="s">
        <v>58</v>
      </c>
      <c r="B108" s="66" t="s">
        <v>59</v>
      </c>
      <c r="C108" s="67"/>
      <c r="D108" s="67"/>
      <c r="E108" s="67"/>
      <c r="F108" s="67"/>
    </row>
    <row r="109" spans="1:6" ht="12.75">
      <c r="A109" s="68" t="s">
        <v>60</v>
      </c>
      <c r="B109" s="69" t="s">
        <v>14</v>
      </c>
      <c r="C109" s="70"/>
      <c r="D109" s="70"/>
      <c r="E109" s="70"/>
      <c r="F109" s="70"/>
    </row>
    <row r="110" spans="1:6" ht="12.75">
      <c r="A110" s="68" t="s">
        <v>61</v>
      </c>
      <c r="B110" s="69" t="s">
        <v>15</v>
      </c>
      <c r="C110" s="70"/>
      <c r="D110" s="70"/>
      <c r="E110" s="70"/>
      <c r="F110" s="70"/>
    </row>
    <row r="111" spans="1:6" ht="12.75">
      <c r="A111" s="71" t="s">
        <v>62</v>
      </c>
      <c r="B111" s="72" t="s">
        <v>63</v>
      </c>
      <c r="C111" s="73">
        <v>10700</v>
      </c>
      <c r="D111" s="73">
        <v>11500</v>
      </c>
      <c r="E111" s="73">
        <v>11500</v>
      </c>
      <c r="F111" s="73">
        <v>11500</v>
      </c>
    </row>
    <row r="112" spans="1:6" ht="12.75">
      <c r="A112" s="68" t="s">
        <v>64</v>
      </c>
      <c r="B112" s="69" t="s">
        <v>16</v>
      </c>
      <c r="C112" s="70"/>
      <c r="D112" s="70"/>
      <c r="E112" s="70"/>
      <c r="F112" s="70"/>
    </row>
    <row r="113" spans="1:6" ht="12.75">
      <c r="A113" s="71" t="s">
        <v>65</v>
      </c>
      <c r="B113" s="72" t="s">
        <v>16</v>
      </c>
      <c r="C113" s="73"/>
      <c r="D113" s="73"/>
      <c r="E113" s="73"/>
      <c r="F113" s="73"/>
    </row>
    <row r="114" spans="1:6" ht="12.75">
      <c r="A114" s="68" t="s">
        <v>66</v>
      </c>
      <c r="B114" s="69" t="s">
        <v>17</v>
      </c>
      <c r="C114" s="70"/>
      <c r="D114" s="70"/>
      <c r="E114" s="70"/>
      <c r="F114" s="70"/>
    </row>
    <row r="115" spans="1:6" ht="12.75">
      <c r="A115" s="71" t="s">
        <v>67</v>
      </c>
      <c r="B115" s="72" t="s">
        <v>68</v>
      </c>
      <c r="C115" s="73">
        <v>1658.5</v>
      </c>
      <c r="D115" s="73">
        <v>1725</v>
      </c>
      <c r="E115" s="73">
        <v>1725</v>
      </c>
      <c r="F115" s="73">
        <v>1725</v>
      </c>
    </row>
    <row r="116" spans="1:6" ht="12.75">
      <c r="A116" s="71" t="s">
        <v>69</v>
      </c>
      <c r="B116" s="72" t="s">
        <v>70</v>
      </c>
      <c r="C116" s="73">
        <v>181.9</v>
      </c>
      <c r="D116" s="73">
        <v>195.5</v>
      </c>
      <c r="E116" s="73">
        <v>195.5</v>
      </c>
      <c r="F116" s="73">
        <v>195.5</v>
      </c>
    </row>
    <row r="117" spans="1:6" ht="12.75">
      <c r="A117" s="68" t="s">
        <v>71</v>
      </c>
      <c r="B117" s="69" t="s">
        <v>18</v>
      </c>
      <c r="C117" s="70"/>
      <c r="D117" s="70"/>
      <c r="E117" s="70"/>
      <c r="F117" s="70"/>
    </row>
    <row r="118" spans="1:6" ht="12.75">
      <c r="A118" s="68" t="s">
        <v>72</v>
      </c>
      <c r="B118" s="69" t="s">
        <v>19</v>
      </c>
      <c r="C118" s="70"/>
      <c r="D118" s="70"/>
      <c r="E118" s="70"/>
      <c r="F118" s="70"/>
    </row>
    <row r="119" spans="1:6" ht="12.75">
      <c r="A119" s="71" t="s">
        <v>112</v>
      </c>
      <c r="B119" s="72" t="s">
        <v>113</v>
      </c>
      <c r="C119" s="73">
        <v>1000</v>
      </c>
      <c r="D119" s="73">
        <v>1000</v>
      </c>
      <c r="E119" s="73">
        <v>1000</v>
      </c>
      <c r="F119" s="73">
        <v>1000</v>
      </c>
    </row>
    <row r="120" spans="1:6" ht="12.75">
      <c r="A120" s="68" t="s">
        <v>78</v>
      </c>
      <c r="B120" s="69" t="s">
        <v>21</v>
      </c>
      <c r="C120" s="70"/>
      <c r="D120" s="70"/>
      <c r="E120" s="70"/>
      <c r="F120" s="70"/>
    </row>
    <row r="121" spans="1:6" ht="12.75">
      <c r="A121" s="71" t="s">
        <v>81</v>
      </c>
      <c r="B121" s="72" t="s">
        <v>82</v>
      </c>
      <c r="C121" s="73">
        <v>1500</v>
      </c>
      <c r="D121" s="73">
        <v>1500</v>
      </c>
      <c r="E121" s="73">
        <v>1500</v>
      </c>
      <c r="F121" s="73">
        <v>1500</v>
      </c>
    </row>
    <row r="122" spans="1:6" ht="12.75">
      <c r="A122" s="59" t="s">
        <v>98</v>
      </c>
      <c r="B122" s="60" t="s">
        <v>99</v>
      </c>
      <c r="C122" s="61"/>
      <c r="D122" s="61"/>
      <c r="E122" s="61"/>
      <c r="F122" s="61"/>
    </row>
    <row r="123" spans="1:6" ht="12.75">
      <c r="A123" s="62" t="s">
        <v>153</v>
      </c>
      <c r="B123" s="63" t="s">
        <v>154</v>
      </c>
      <c r="C123" s="64">
        <f>SUM(C125:C142)</f>
        <v>358750</v>
      </c>
      <c r="D123" s="64">
        <f>SUM(D125:D142)</f>
        <v>358750</v>
      </c>
      <c r="E123" s="64">
        <f>SUM(E125:E142)</f>
        <v>358750</v>
      </c>
      <c r="F123" s="64">
        <f>SUM(F125:F142)</f>
        <v>358750</v>
      </c>
    </row>
    <row r="124" spans="1:6" ht="12.75">
      <c r="A124" s="65" t="s">
        <v>58</v>
      </c>
      <c r="B124" s="66" t="s">
        <v>59</v>
      </c>
      <c r="C124" s="67"/>
      <c r="D124" s="67"/>
      <c r="E124" s="67"/>
      <c r="F124" s="67"/>
    </row>
    <row r="125" spans="1:6" ht="12.75">
      <c r="A125" s="68" t="s">
        <v>60</v>
      </c>
      <c r="B125" s="69" t="s">
        <v>14</v>
      </c>
      <c r="C125" s="70"/>
      <c r="D125" s="70"/>
      <c r="E125" s="70"/>
      <c r="F125" s="70"/>
    </row>
    <row r="126" spans="1:6" ht="12.75">
      <c r="A126" s="68" t="s">
        <v>61</v>
      </c>
      <c r="B126" s="69" t="s">
        <v>15</v>
      </c>
      <c r="C126" s="70"/>
      <c r="D126" s="70"/>
      <c r="E126" s="70"/>
      <c r="F126" s="70"/>
    </row>
    <row r="127" spans="1:6" ht="12.75">
      <c r="A127" s="71" t="s">
        <v>62</v>
      </c>
      <c r="B127" s="72" t="s">
        <v>63</v>
      </c>
      <c r="C127" s="73">
        <v>250000</v>
      </c>
      <c r="D127" s="73">
        <v>250000</v>
      </c>
      <c r="E127" s="73">
        <v>250000</v>
      </c>
      <c r="F127" s="73">
        <v>250000</v>
      </c>
    </row>
    <row r="128" spans="1:6" ht="12.75">
      <c r="A128" s="68" t="s">
        <v>64</v>
      </c>
      <c r="B128" s="69" t="s">
        <v>16</v>
      </c>
      <c r="C128" s="70"/>
      <c r="D128" s="70"/>
      <c r="E128" s="70"/>
      <c r="F128" s="70"/>
    </row>
    <row r="129" spans="1:6" ht="12.75">
      <c r="A129" s="71" t="s">
        <v>65</v>
      </c>
      <c r="B129" s="72" t="s">
        <v>16</v>
      </c>
      <c r="C129" s="73">
        <v>12750</v>
      </c>
      <c r="D129" s="73">
        <v>12750</v>
      </c>
      <c r="E129" s="73">
        <v>12750</v>
      </c>
      <c r="F129" s="73">
        <v>12750</v>
      </c>
    </row>
    <row r="130" spans="1:6" ht="12.75">
      <c r="A130" s="68" t="s">
        <v>66</v>
      </c>
      <c r="B130" s="69" t="s">
        <v>17</v>
      </c>
      <c r="C130" s="70"/>
      <c r="D130" s="70"/>
      <c r="E130" s="70"/>
      <c r="F130" s="70"/>
    </row>
    <row r="131" spans="1:6" ht="12.75">
      <c r="A131" s="71" t="s">
        <v>67</v>
      </c>
      <c r="B131" s="72" t="s">
        <v>68</v>
      </c>
      <c r="C131" s="73">
        <v>38750</v>
      </c>
      <c r="D131" s="73">
        <v>38750</v>
      </c>
      <c r="E131" s="73">
        <v>38750</v>
      </c>
      <c r="F131" s="73">
        <v>38750</v>
      </c>
    </row>
    <row r="132" spans="1:6" ht="12.75">
      <c r="A132" s="71" t="s">
        <v>69</v>
      </c>
      <c r="B132" s="72" t="s">
        <v>70</v>
      </c>
      <c r="C132" s="73">
        <v>4250</v>
      </c>
      <c r="D132" s="73">
        <v>4250</v>
      </c>
      <c r="E132" s="73">
        <v>4250</v>
      </c>
      <c r="F132" s="73">
        <v>4250</v>
      </c>
    </row>
    <row r="133" spans="1:6" ht="12.75">
      <c r="A133" s="68" t="s">
        <v>71</v>
      </c>
      <c r="B133" s="69" t="s">
        <v>18</v>
      </c>
      <c r="C133" s="70"/>
      <c r="D133" s="70"/>
      <c r="E133" s="70"/>
      <c r="F133" s="70"/>
    </row>
    <row r="134" spans="1:6" ht="12.75">
      <c r="A134" s="68" t="s">
        <v>72</v>
      </c>
      <c r="B134" s="69" t="s">
        <v>19</v>
      </c>
      <c r="C134" s="70"/>
      <c r="D134" s="70"/>
      <c r="E134" s="70"/>
      <c r="F134" s="70"/>
    </row>
    <row r="135" spans="1:6" ht="12.75">
      <c r="A135" s="71" t="s">
        <v>112</v>
      </c>
      <c r="B135" s="72" t="s">
        <v>113</v>
      </c>
      <c r="C135" s="73">
        <v>12000</v>
      </c>
      <c r="D135" s="73">
        <v>12000</v>
      </c>
      <c r="E135" s="73">
        <v>12000</v>
      </c>
      <c r="F135" s="73">
        <v>12000</v>
      </c>
    </row>
    <row r="136" spans="1:6" ht="12.75">
      <c r="A136" s="68" t="s">
        <v>78</v>
      </c>
      <c r="B136" s="69" t="s">
        <v>21</v>
      </c>
      <c r="C136" s="70"/>
      <c r="D136" s="70"/>
      <c r="E136" s="70"/>
      <c r="F136" s="70"/>
    </row>
    <row r="137" spans="1:6" ht="12.75">
      <c r="A137" s="92">
        <v>3233</v>
      </c>
      <c r="B137" s="93" t="s">
        <v>117</v>
      </c>
      <c r="C137" s="94">
        <v>5000</v>
      </c>
      <c r="D137" s="94">
        <v>5000</v>
      </c>
      <c r="E137" s="94">
        <v>5000</v>
      </c>
      <c r="F137" s="94">
        <v>5000</v>
      </c>
    </row>
    <row r="138" spans="1:6" ht="12.75">
      <c r="A138" s="71" t="s">
        <v>81</v>
      </c>
      <c r="B138" s="72" t="s">
        <v>82</v>
      </c>
      <c r="C138" s="73">
        <v>25000</v>
      </c>
      <c r="D138" s="73">
        <v>25000</v>
      </c>
      <c r="E138" s="73">
        <v>25000</v>
      </c>
      <c r="F138" s="73">
        <v>25000</v>
      </c>
    </row>
    <row r="139" spans="1:6" ht="12.75">
      <c r="A139" s="71">
        <v>3239</v>
      </c>
      <c r="B139" s="93" t="s">
        <v>84</v>
      </c>
      <c r="C139" s="73">
        <v>5000</v>
      </c>
      <c r="D139" s="73">
        <v>5000</v>
      </c>
      <c r="E139" s="73">
        <v>5000</v>
      </c>
      <c r="F139" s="73">
        <v>5000</v>
      </c>
    </row>
    <row r="140" spans="1:6" ht="12.75">
      <c r="A140" s="68" t="s">
        <v>95</v>
      </c>
      <c r="B140" s="69" t="s">
        <v>22</v>
      </c>
      <c r="C140" s="70"/>
      <c r="D140" s="70"/>
      <c r="E140" s="70"/>
      <c r="F140" s="70"/>
    </row>
    <row r="141" spans="1:6" ht="12.75">
      <c r="A141" s="92">
        <v>3292</v>
      </c>
      <c r="B141" s="93" t="s">
        <v>139</v>
      </c>
      <c r="C141" s="94">
        <v>1000</v>
      </c>
      <c r="D141" s="94">
        <v>1000</v>
      </c>
      <c r="E141" s="94">
        <v>1000</v>
      </c>
      <c r="F141" s="94">
        <v>1000</v>
      </c>
    </row>
    <row r="142" spans="1:6" ht="12.75">
      <c r="A142" s="71" t="s">
        <v>96</v>
      </c>
      <c r="B142" s="72" t="s">
        <v>97</v>
      </c>
      <c r="C142" s="73">
        <v>5000</v>
      </c>
      <c r="D142" s="73">
        <v>5000</v>
      </c>
      <c r="E142" s="73">
        <v>5000</v>
      </c>
      <c r="F142" s="73">
        <v>5000</v>
      </c>
    </row>
    <row r="143" spans="1:6" ht="12.75">
      <c r="A143" s="59" t="s">
        <v>102</v>
      </c>
      <c r="B143" s="60" t="s">
        <v>103</v>
      </c>
      <c r="C143" s="61"/>
      <c r="D143" s="61"/>
      <c r="E143" s="61"/>
      <c r="F143" s="61"/>
    </row>
    <row r="144" spans="1:6" ht="12.75">
      <c r="A144" s="62" t="s">
        <v>104</v>
      </c>
      <c r="B144" s="63" t="s">
        <v>105</v>
      </c>
      <c r="C144" s="64"/>
      <c r="D144" s="64">
        <f>SUM(D145:D154)</f>
        <v>15000</v>
      </c>
      <c r="E144" s="64">
        <f>SUM(E145:E154)</f>
        <v>15000</v>
      </c>
      <c r="F144" s="64">
        <f>SUM(F145:F154)</f>
        <v>15000</v>
      </c>
    </row>
    <row r="145" spans="1:6" ht="12.75">
      <c r="A145" s="65" t="s">
        <v>58</v>
      </c>
      <c r="B145" s="66" t="s">
        <v>59</v>
      </c>
      <c r="C145" s="67"/>
      <c r="D145" s="67"/>
      <c r="E145" s="67"/>
      <c r="F145" s="67"/>
    </row>
    <row r="146" spans="1:6" ht="12.75">
      <c r="A146" s="68" t="s">
        <v>60</v>
      </c>
      <c r="B146" s="69" t="s">
        <v>14</v>
      </c>
      <c r="C146" s="70"/>
      <c r="D146" s="70"/>
      <c r="E146" s="70"/>
      <c r="F146" s="70"/>
    </row>
    <row r="147" spans="1:6" ht="12.75">
      <c r="A147" s="68" t="s">
        <v>61</v>
      </c>
      <c r="B147" s="69" t="s">
        <v>15</v>
      </c>
      <c r="C147" s="70"/>
      <c r="D147" s="70"/>
      <c r="E147" s="70"/>
      <c r="F147" s="70"/>
    </row>
    <row r="148" spans="1:6" ht="12.75">
      <c r="A148" s="71" t="s">
        <v>62</v>
      </c>
      <c r="B148" s="72" t="s">
        <v>63</v>
      </c>
      <c r="C148" s="73"/>
      <c r="D148" s="73"/>
      <c r="E148" s="73"/>
      <c r="F148" s="73"/>
    </row>
    <row r="149" spans="1:6" ht="12.75">
      <c r="A149" s="68" t="s">
        <v>66</v>
      </c>
      <c r="B149" s="69" t="s">
        <v>17</v>
      </c>
      <c r="C149" s="70"/>
      <c r="D149" s="70"/>
      <c r="E149" s="70"/>
      <c r="F149" s="70"/>
    </row>
    <row r="150" spans="1:6" ht="12.75">
      <c r="A150" s="71" t="s">
        <v>67</v>
      </c>
      <c r="B150" s="72" t="s">
        <v>68</v>
      </c>
      <c r="C150" s="73"/>
      <c r="D150" s="73"/>
      <c r="E150" s="73"/>
      <c r="F150" s="73"/>
    </row>
    <row r="151" spans="1:6" ht="12.75">
      <c r="A151" s="71" t="s">
        <v>69</v>
      </c>
      <c r="B151" s="72" t="s">
        <v>70</v>
      </c>
      <c r="C151" s="73"/>
      <c r="D151" s="73"/>
      <c r="E151" s="73"/>
      <c r="F151" s="73"/>
    </row>
    <row r="152" spans="1:6" ht="12.75">
      <c r="A152" s="68" t="s">
        <v>71</v>
      </c>
      <c r="B152" s="69" t="s">
        <v>18</v>
      </c>
      <c r="C152" s="70"/>
      <c r="D152" s="70"/>
      <c r="E152" s="70"/>
      <c r="F152" s="70"/>
    </row>
    <row r="153" spans="1:6" ht="12.75">
      <c r="A153" s="68" t="s">
        <v>72</v>
      </c>
      <c r="B153" s="69" t="s">
        <v>19</v>
      </c>
      <c r="C153" s="70"/>
      <c r="D153" s="70"/>
      <c r="E153" s="70"/>
      <c r="F153" s="70"/>
    </row>
    <row r="154" spans="1:6" ht="12.75">
      <c r="A154" s="71" t="s">
        <v>112</v>
      </c>
      <c r="B154" s="72" t="s">
        <v>113</v>
      </c>
      <c r="C154" s="73"/>
      <c r="D154" s="73">
        <v>15000</v>
      </c>
      <c r="E154" s="73">
        <v>15000</v>
      </c>
      <c r="F154" s="73">
        <v>15000</v>
      </c>
    </row>
    <row r="155" spans="1:2" ht="12.75">
      <c r="A155" s="129">
        <v>4221</v>
      </c>
      <c r="B155" s="51" t="s">
        <v>145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9.00390625" style="0" bestFit="1" customWidth="1"/>
    <col min="2" max="2" width="47.28125" style="0" customWidth="1"/>
    <col min="3" max="6" width="11.28125" style="0" bestFit="1" customWidth="1"/>
  </cols>
  <sheetData>
    <row r="1" ht="19.5">
      <c r="A1" s="134" t="s">
        <v>201</v>
      </c>
    </row>
    <row r="3" spans="3:6" ht="12.75">
      <c r="C3" s="131" t="s">
        <v>199</v>
      </c>
      <c r="D3" s="131" t="s">
        <v>30</v>
      </c>
      <c r="E3" s="131" t="s">
        <v>32</v>
      </c>
      <c r="F3" s="131" t="s">
        <v>41</v>
      </c>
    </row>
    <row r="5" spans="1:6" ht="12.75">
      <c r="A5" s="65" t="s">
        <v>58</v>
      </c>
      <c r="B5" s="66" t="s">
        <v>59</v>
      </c>
      <c r="C5" s="67">
        <f>SUM(C6+C14+C22)</f>
        <v>9112000</v>
      </c>
      <c r="D5" s="67">
        <f>SUM(D6+D14+D22)</f>
        <v>9397375</v>
      </c>
      <c r="E5" s="67">
        <f>SUM(E6+E14+E22)</f>
        <v>9397375</v>
      </c>
      <c r="F5" s="67">
        <f>SUM(F6+F14+F22)</f>
        <v>9397375</v>
      </c>
    </row>
    <row r="6" spans="1:6" ht="12.75">
      <c r="A6" s="68" t="s">
        <v>60</v>
      </c>
      <c r="B6" s="69" t="s">
        <v>14</v>
      </c>
      <c r="C6" s="70">
        <f>SUM(C8:C13)</f>
        <v>9000000</v>
      </c>
      <c r="D6" s="70">
        <f>SUM(D8:D13)</f>
        <v>9285375</v>
      </c>
      <c r="E6" s="70">
        <f>SUM(E8:E13)</f>
        <v>9285375</v>
      </c>
      <c r="F6" s="70">
        <f>SUM(F8:F13)</f>
        <v>9285375</v>
      </c>
    </row>
    <row r="7" spans="1:6" ht="12.75">
      <c r="A7" s="68" t="s">
        <v>61</v>
      </c>
      <c r="B7" s="69" t="s">
        <v>15</v>
      </c>
      <c r="C7" s="70">
        <f>C8</f>
        <v>7500000</v>
      </c>
      <c r="D7" s="70">
        <f>D8</f>
        <v>7744875</v>
      </c>
      <c r="E7" s="70">
        <f>E8</f>
        <v>7744875</v>
      </c>
      <c r="F7" s="70">
        <f>F8</f>
        <v>7744875</v>
      </c>
    </row>
    <row r="8" spans="1:6" ht="12.75">
      <c r="A8" s="71" t="s">
        <v>62</v>
      </c>
      <c r="B8" s="72" t="s">
        <v>63</v>
      </c>
      <c r="C8" s="73">
        <v>7500000</v>
      </c>
      <c r="D8" s="73">
        <v>7744875</v>
      </c>
      <c r="E8" s="73">
        <v>7744875</v>
      </c>
      <c r="F8" s="73">
        <v>7744875</v>
      </c>
    </row>
    <row r="9" spans="1:6" ht="12.75">
      <c r="A9" s="68" t="s">
        <v>64</v>
      </c>
      <c r="B9" s="69" t="s">
        <v>16</v>
      </c>
      <c r="C9" s="70"/>
      <c r="D9" s="70"/>
      <c r="E9" s="70"/>
      <c r="F9" s="70"/>
    </row>
    <row r="10" spans="1:6" ht="12.75">
      <c r="A10" s="71" t="s">
        <v>65</v>
      </c>
      <c r="B10" s="72" t="s">
        <v>16</v>
      </c>
      <c r="C10" s="73">
        <v>200000</v>
      </c>
      <c r="D10" s="73">
        <v>200000</v>
      </c>
      <c r="E10" s="73">
        <v>200000</v>
      </c>
      <c r="F10" s="73">
        <v>200000</v>
      </c>
    </row>
    <row r="11" spans="1:6" ht="12.75">
      <c r="A11" s="68" t="s">
        <v>66</v>
      </c>
      <c r="B11" s="69" t="s">
        <v>17</v>
      </c>
      <c r="C11" s="70"/>
      <c r="D11" s="70"/>
      <c r="E11" s="70"/>
      <c r="F11" s="70"/>
    </row>
    <row r="12" spans="1:6" ht="12.75">
      <c r="A12" s="71" t="s">
        <v>67</v>
      </c>
      <c r="B12" s="72" t="s">
        <v>68</v>
      </c>
      <c r="C12" s="73">
        <v>1162500</v>
      </c>
      <c r="D12" s="73">
        <v>1200500</v>
      </c>
      <c r="E12" s="73">
        <v>1200500</v>
      </c>
      <c r="F12" s="73">
        <v>1200500</v>
      </c>
    </row>
    <row r="13" spans="1:6" ht="13.5" customHeight="1">
      <c r="A13" s="71" t="s">
        <v>69</v>
      </c>
      <c r="B13" s="72" t="s">
        <v>70</v>
      </c>
      <c r="C13" s="73">
        <v>137500</v>
      </c>
      <c r="D13" s="73">
        <v>140000</v>
      </c>
      <c r="E13" s="73">
        <v>140000</v>
      </c>
      <c r="F13" s="73">
        <v>140000</v>
      </c>
    </row>
    <row r="14" spans="1:6" ht="12.75">
      <c r="A14" s="68" t="s">
        <v>71</v>
      </c>
      <c r="B14" s="69" t="s">
        <v>18</v>
      </c>
      <c r="C14" s="70">
        <f>SUM(C19+C15)</f>
        <v>106000</v>
      </c>
      <c r="D14" s="70">
        <f>SUM(D19+D15)</f>
        <v>106000</v>
      </c>
      <c r="E14" s="70">
        <f>SUM(E19+E15)</f>
        <v>106000</v>
      </c>
      <c r="F14" s="70">
        <f>SUM(F19+F15)</f>
        <v>106000</v>
      </c>
    </row>
    <row r="15" spans="1:6" ht="12.75">
      <c r="A15" s="68" t="s">
        <v>72</v>
      </c>
      <c r="B15" s="69" t="s">
        <v>19</v>
      </c>
      <c r="C15" s="70">
        <f>C16</f>
        <v>100000</v>
      </c>
      <c r="D15" s="70">
        <f>D16</f>
        <v>100000</v>
      </c>
      <c r="E15" s="70">
        <f>E16</f>
        <v>100000</v>
      </c>
      <c r="F15" s="70">
        <f>F16</f>
        <v>100000</v>
      </c>
    </row>
    <row r="16" spans="1:6" ht="12.75">
      <c r="A16" s="71" t="s">
        <v>112</v>
      </c>
      <c r="B16" s="72" t="s">
        <v>113</v>
      </c>
      <c r="C16" s="73">
        <v>100000</v>
      </c>
      <c r="D16" s="73">
        <v>100000</v>
      </c>
      <c r="E16" s="73">
        <v>100000</v>
      </c>
      <c r="F16" s="73">
        <v>100000</v>
      </c>
    </row>
    <row r="17" spans="1:6" ht="12.75">
      <c r="A17" s="68" t="s">
        <v>78</v>
      </c>
      <c r="B17" s="69" t="s">
        <v>21</v>
      </c>
      <c r="C17" s="70"/>
      <c r="D17" s="70"/>
      <c r="E17" s="70"/>
      <c r="F17" s="70"/>
    </row>
    <row r="18" spans="1:6" ht="12.75">
      <c r="A18" s="71">
        <v>32999</v>
      </c>
      <c r="B18" s="93" t="s">
        <v>200</v>
      </c>
      <c r="C18" s="73"/>
      <c r="D18" s="73"/>
      <c r="E18" s="73"/>
      <c r="F18" s="73"/>
    </row>
    <row r="19" spans="1:6" ht="12.75">
      <c r="A19" s="68" t="s">
        <v>95</v>
      </c>
      <c r="B19" s="69" t="s">
        <v>22</v>
      </c>
      <c r="C19" s="70">
        <f>C20</f>
        <v>6000</v>
      </c>
      <c r="D19" s="70">
        <f>D20</f>
        <v>6000</v>
      </c>
      <c r="E19" s="70">
        <f>E20</f>
        <v>6000</v>
      </c>
      <c r="F19" s="70">
        <f>F20</f>
        <v>6000</v>
      </c>
    </row>
    <row r="20" spans="1:6" ht="12.75">
      <c r="A20" s="71" t="s">
        <v>165</v>
      </c>
      <c r="B20" s="72" t="s">
        <v>22</v>
      </c>
      <c r="C20" s="73">
        <v>6000</v>
      </c>
      <c r="D20" s="73">
        <v>6000</v>
      </c>
      <c r="E20" s="73">
        <v>6000</v>
      </c>
      <c r="F20" s="73">
        <v>6000</v>
      </c>
    </row>
    <row r="21" spans="1:6" ht="12.75">
      <c r="A21" s="65" t="s">
        <v>107</v>
      </c>
      <c r="B21" s="66" t="s">
        <v>24</v>
      </c>
      <c r="C21" s="67"/>
      <c r="D21" s="67"/>
      <c r="E21" s="67"/>
      <c r="F21" s="67"/>
    </row>
    <row r="22" spans="1:6" ht="12.75">
      <c r="A22" s="68">
        <v>42</v>
      </c>
      <c r="B22" s="132" t="s">
        <v>109</v>
      </c>
      <c r="C22" s="70">
        <f>C23</f>
        <v>6000</v>
      </c>
      <c r="D22" s="70">
        <f>D23</f>
        <v>6000</v>
      </c>
      <c r="E22" s="70">
        <f>E23</f>
        <v>6000</v>
      </c>
      <c r="F22" s="70">
        <f>F23</f>
        <v>6000</v>
      </c>
    </row>
    <row r="23" spans="1:6" ht="12.75">
      <c r="A23" s="71">
        <v>42411</v>
      </c>
      <c r="B23" s="93" t="s">
        <v>182</v>
      </c>
      <c r="C23" s="73">
        <v>6000</v>
      </c>
      <c r="D23" s="73">
        <v>6000</v>
      </c>
      <c r="E23" s="73">
        <v>6000</v>
      </c>
      <c r="F23" s="73">
        <v>6000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4"/>
  <sheetViews>
    <sheetView tabSelected="1" zoomScalePageLayoutView="0" workbookViewId="0" topLeftCell="A1">
      <selection activeCell="C24" sqref="C24"/>
    </sheetView>
  </sheetViews>
  <sheetFormatPr defaultColWidth="9.140625" defaultRowHeight="12.75"/>
  <sheetData>
    <row r="1" ht="12.75">
      <c r="A1" t="s">
        <v>216</v>
      </c>
    </row>
    <row r="2" ht="12.75">
      <c r="A2" s="133" t="s">
        <v>217</v>
      </c>
    </row>
    <row r="3" ht="12.75">
      <c r="A3" t="s">
        <v>218</v>
      </c>
    </row>
    <row r="4" ht="12.75">
      <c r="A4" s="133" t="s">
        <v>202</v>
      </c>
    </row>
    <row r="5" ht="12.75">
      <c r="A5" s="133" t="s">
        <v>219</v>
      </c>
    </row>
    <row r="6" ht="12.75">
      <c r="A6" s="133" t="s">
        <v>203</v>
      </c>
    </row>
    <row r="7" ht="12.75">
      <c r="A7" s="133" t="s">
        <v>204</v>
      </c>
    </row>
    <row r="8" ht="12.75">
      <c r="A8" s="133" t="s">
        <v>205</v>
      </c>
    </row>
    <row r="9" ht="12.75">
      <c r="A9" t="s">
        <v>193</v>
      </c>
    </row>
    <row r="10" ht="12.75">
      <c r="A10" t="s">
        <v>194</v>
      </c>
    </row>
    <row r="11" ht="12.75">
      <c r="A11" t="s">
        <v>195</v>
      </c>
    </row>
    <row r="12" ht="12.75">
      <c r="A12" t="s">
        <v>196</v>
      </c>
    </row>
    <row r="13" ht="12.75">
      <c r="A13" s="133" t="s">
        <v>206</v>
      </c>
    </row>
    <row r="14" ht="12.75">
      <c r="A14" t="s">
        <v>197</v>
      </c>
    </row>
    <row r="15" ht="12.75">
      <c r="A15" t="s">
        <v>198</v>
      </c>
    </row>
    <row r="16" ht="12.75">
      <c r="A16" s="133" t="s">
        <v>207</v>
      </c>
    </row>
    <row r="17" ht="12.75">
      <c r="A17" s="133" t="s">
        <v>208</v>
      </c>
    </row>
    <row r="18" ht="12.75">
      <c r="A18" s="133" t="s">
        <v>209</v>
      </c>
    </row>
    <row r="19" ht="12.75">
      <c r="A19" s="133" t="s">
        <v>210</v>
      </c>
    </row>
    <row r="20" ht="12.75">
      <c r="A20" s="133" t="s">
        <v>211</v>
      </c>
    </row>
    <row r="21" ht="12.75">
      <c r="A21" s="133" t="s">
        <v>212</v>
      </c>
    </row>
    <row r="22" ht="12.75">
      <c r="A22" s="133" t="s">
        <v>213</v>
      </c>
    </row>
    <row r="23" ht="12.75">
      <c r="A23" s="133" t="s">
        <v>214</v>
      </c>
    </row>
    <row r="24" ht="12.75">
      <c r="A24" s="133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2019-01-23T10:47:32Z</cp:lastPrinted>
  <dcterms:created xsi:type="dcterms:W3CDTF">2013-09-11T11:00:21Z</dcterms:created>
  <dcterms:modified xsi:type="dcterms:W3CDTF">2019-01-23T12:32:12Z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