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Documents\2024. GODINA\ZAVRŠNI 2024\"/>
    </mc:Choice>
  </mc:AlternateContent>
  <xr:revisionPtr revIDLastSave="0" documentId="13_ncr:1_{558205C6-5A79-4549-99A0-68659BBC1F04}"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F285" i="9"/>
  <c r="E285" i="9"/>
  <c r="B285" i="9" s="1"/>
  <c r="H284" i="9"/>
  <c r="G284" i="9"/>
  <c r="F284" i="9"/>
  <c r="H283" i="9"/>
  <c r="G283" i="9"/>
  <c r="F283" i="9"/>
  <c r="F282" i="9"/>
  <c r="H281" i="9"/>
  <c r="G281" i="9"/>
  <c r="F281" i="9"/>
  <c r="H280" i="9"/>
  <c r="G280" i="9"/>
  <c r="F280" i="9"/>
  <c r="H279" i="9"/>
  <c r="G279" i="9"/>
  <c r="E279" i="9" s="1"/>
  <c r="B279" i="9" s="1"/>
  <c r="F279" i="9"/>
  <c r="F278" i="9"/>
  <c r="F277" i="9"/>
  <c r="F276" i="9"/>
  <c r="F275" i="9"/>
  <c r="L274" i="9"/>
  <c r="F274" i="9" s="1"/>
  <c r="H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B262" i="9" s="1"/>
  <c r="M261" i="9"/>
  <c r="F261" i="9" s="1"/>
  <c r="B261" i="9" s="1"/>
  <c r="L261" i="9"/>
  <c r="E261" i="9"/>
  <c r="M260" i="9"/>
  <c r="L260" i="9"/>
  <c r="F260" i="9" s="1"/>
  <c r="E260" i="9"/>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B245" i="9" s="1"/>
  <c r="L245" i="9"/>
  <c r="E245" i="9"/>
  <c r="M244" i="9"/>
  <c r="L244" i="9"/>
  <c r="F244" i="9" s="1"/>
  <c r="E244" i="9"/>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B238" i="9" s="1"/>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B229" i="9" s="1"/>
  <c r="L229" i="9"/>
  <c r="E229" i="9"/>
  <c r="M228" i="9"/>
  <c r="L228" i="9"/>
  <c r="F228" i="9" s="1"/>
  <c r="E228" i="9"/>
  <c r="M227" i="9"/>
  <c r="L227" i="9"/>
  <c r="F227" i="9"/>
  <c r="B227" i="9" s="1"/>
  <c r="E227" i="9"/>
  <c r="M226" i="9"/>
  <c r="L226" i="9"/>
  <c r="F226" i="9" s="1"/>
  <c r="E226" i="9"/>
  <c r="H225" i="9"/>
  <c r="E225" i="9" s="1"/>
  <c r="B225" i="9" s="1"/>
  <c r="G225" i="9"/>
  <c r="F225" i="9"/>
  <c r="M224" i="9"/>
  <c r="L224" i="9"/>
  <c r="E224" i="9"/>
  <c r="M223" i="9"/>
  <c r="L223" i="9"/>
  <c r="F223" i="9"/>
  <c r="B223" i="9" s="1"/>
  <c r="E223" i="9"/>
  <c r="M222" i="9"/>
  <c r="L222" i="9"/>
  <c r="E222" i="9"/>
  <c r="M221" i="9"/>
  <c r="F221" i="9" s="1"/>
  <c r="L221" i="9"/>
  <c r="E221" i="9"/>
  <c r="B221" i="9"/>
  <c r="M220" i="9"/>
  <c r="L220" i="9"/>
  <c r="F220" i="9" s="1"/>
  <c r="E220" i="9"/>
  <c r="M219" i="9"/>
  <c r="L219" i="9"/>
  <c r="E219" i="9"/>
  <c r="M218" i="9"/>
  <c r="L218" i="9"/>
  <c r="E218" i="9"/>
  <c r="M217" i="9"/>
  <c r="L217" i="9"/>
  <c r="E217" i="9"/>
  <c r="M216" i="9"/>
  <c r="L216" i="9"/>
  <c r="F216" i="9" s="1"/>
  <c r="E216" i="9"/>
  <c r="M215" i="9"/>
  <c r="L215" i="9"/>
  <c r="F215" i="9"/>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B144" i="9" s="1"/>
  <c r="G144" i="9"/>
  <c r="F144" i="9"/>
  <c r="H143" i="9"/>
  <c r="G143" i="9"/>
  <c r="E143" i="9" s="1"/>
  <c r="B143" i="9" s="1"/>
  <c r="F143" i="9"/>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G94" i="9"/>
  <c r="E94" i="9" s="1"/>
  <c r="B94" i="9" s="1"/>
  <c r="F94" i="9"/>
  <c r="H93" i="9"/>
  <c r="G93" i="9"/>
  <c r="E93" i="9" s="1"/>
  <c r="B93" i="9" s="1"/>
  <c r="F93" i="9"/>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E86" i="9" s="1"/>
  <c r="B86" i="9" s="1"/>
  <c r="G86" i="9"/>
  <c r="F86" i="9"/>
  <c r="H85" i="9"/>
  <c r="G85" i="9"/>
  <c r="F85" i="9"/>
  <c r="E85" i="9"/>
  <c r="B85" i="9" s="1"/>
  <c r="H84" i="9"/>
  <c r="G84" i="9"/>
  <c r="F84" i="9"/>
  <c r="H83" i="9"/>
  <c r="G83" i="9"/>
  <c r="F83" i="9"/>
  <c r="E83" i="9"/>
  <c r="B83" i="9" s="1"/>
  <c r="H82" i="9"/>
  <c r="E82" i="9" s="1"/>
  <c r="B82" i="9" s="1"/>
  <c r="G82" i="9"/>
  <c r="F82" i="9"/>
  <c r="H81" i="9"/>
  <c r="G81" i="9"/>
  <c r="F81" i="9"/>
  <c r="E81" i="9"/>
  <c r="B81" i="9" s="1"/>
  <c r="H80" i="9"/>
  <c r="G80" i="9"/>
  <c r="F80" i="9"/>
  <c r="H79" i="9"/>
  <c r="G79" i="9"/>
  <c r="F79" i="9"/>
  <c r="E79" i="9"/>
  <c r="B79" i="9" s="1"/>
  <c r="H78" i="9"/>
  <c r="E78" i="9" s="1"/>
  <c r="G78" i="9"/>
  <c r="F78" i="9"/>
  <c r="B78" i="9"/>
  <c r="H77" i="9"/>
  <c r="G77" i="9"/>
  <c r="F77" i="9"/>
  <c r="E77" i="9"/>
  <c r="B77" i="9" s="1"/>
  <c r="H76" i="9"/>
  <c r="G76" i="9"/>
  <c r="F76" i="9"/>
  <c r="H75" i="9"/>
  <c r="G75" i="9"/>
  <c r="F75" i="9"/>
  <c r="E75" i="9"/>
  <c r="B75" i="9" s="1"/>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E69" i="9" s="1"/>
  <c r="B69" i="9" s="1"/>
  <c r="F69" i="9"/>
  <c r="H68" i="9"/>
  <c r="G68" i="9"/>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F56" i="9"/>
  <c r="H55" i="9"/>
  <c r="G55" i="9"/>
  <c r="E55" i="9" s="1"/>
  <c r="B55" i="9" s="1"/>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H45" i="9"/>
  <c r="G45" i="9"/>
  <c r="F45" i="9"/>
  <c r="E45" i="9"/>
  <c r="B45" i="9" s="1"/>
  <c r="H44" i="9"/>
  <c r="G44" i="9"/>
  <c r="F44" i="9"/>
  <c r="H43" i="9"/>
  <c r="G43" i="9"/>
  <c r="F43" i="9"/>
  <c r="H42" i="9"/>
  <c r="G42" i="9"/>
  <c r="F42" i="9"/>
  <c r="H41" i="9"/>
  <c r="G41" i="9"/>
  <c r="F41" i="9"/>
  <c r="H40" i="9"/>
  <c r="G40" i="9"/>
  <c r="F40" i="9"/>
  <c r="H39" i="9"/>
  <c r="G39" i="9"/>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G33" i="9"/>
  <c r="F33" i="9"/>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4" i="9" s="1"/>
  <c r="I3" i="9"/>
  <c r="H3" i="9"/>
  <c r="G3" i="9"/>
  <c r="D101" i="8"/>
  <c r="I36" i="3" s="1"/>
  <c r="D95" i="8"/>
  <c r="D90" i="8"/>
  <c r="D85" i="8"/>
  <c r="D80" i="8"/>
  <c r="D75" i="8"/>
  <c r="D70" i="8"/>
  <c r="D65" i="8"/>
  <c r="D60" i="8"/>
  <c r="D55" i="8"/>
  <c r="D49" i="8" s="1"/>
  <c r="D43" i="8" s="1"/>
  <c r="D50" i="8"/>
  <c r="D44" i="8"/>
  <c r="D36" i="8"/>
  <c r="D26" i="8"/>
  <c r="D24" i="8"/>
  <c r="D18" i="8"/>
  <c r="D8" i="8"/>
  <c r="D6" i="8" s="1"/>
  <c r="C1481" i="1" s="1"/>
  <c r="H1481" i="1" s="1"/>
  <c r="E44" i="7"/>
  <c r="I32" i="3" s="1"/>
  <c r="D44" i="7"/>
  <c r="H32" i="3" s="1"/>
  <c r="E39" i="7"/>
  <c r="D39" i="7"/>
  <c r="E38" i="7"/>
  <c r="E30" i="7"/>
  <c r="D30" i="7"/>
  <c r="E23" i="7"/>
  <c r="E22" i="7" s="1"/>
  <c r="D23" i="7"/>
  <c r="D22" i="7"/>
  <c r="E7" i="7"/>
  <c r="E6" i="7" s="1"/>
  <c r="E5" i="7" s="1"/>
  <c r="D7" i="7"/>
  <c r="D6" i="7"/>
  <c r="D5" i="7" s="1"/>
  <c r="C1436"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1223" i="1" s="1"/>
  <c r="D246" i="5"/>
  <c r="F244" i="5"/>
  <c r="F243" i="5"/>
  <c r="E242" i="5"/>
  <c r="D1219" i="1" s="1"/>
  <c r="D242" i="5"/>
  <c r="C1219" i="1" s="1"/>
  <c r="F241" i="5"/>
  <c r="F240" i="5"/>
  <c r="E239" i="5"/>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E45" i="5"/>
  <c r="D1023" i="1"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E567" i="4" s="1"/>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E525" i="4"/>
  <c r="D525" i="4"/>
  <c r="F525" i="4" s="1"/>
  <c r="F524" i="4"/>
  <c r="F523" i="4"/>
  <c r="E522" i="4"/>
  <c r="E515" i="4" s="1"/>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E417" i="4"/>
  <c r="D417" i="4"/>
  <c r="E416" i="4"/>
  <c r="D411" i="1" s="1"/>
  <c r="D416" i="4"/>
  <c r="C411" i="1" s="1"/>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D345" i="4"/>
  <c r="D344" i="4" s="1"/>
  <c r="F344" i="4" s="1"/>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F253" i="4"/>
  <c r="E253" i="4"/>
  <c r="D253" i="4"/>
  <c r="E252" i="4"/>
  <c r="D248" i="1"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29" i="1" s="1"/>
  <c r="D134" i="4"/>
  <c r="D133" i="4"/>
  <c r="F132" i="4"/>
  <c r="F131" i="4"/>
  <c r="F130" i="4"/>
  <c r="F129" i="4"/>
  <c r="E128" i="4"/>
  <c r="D124" i="1" s="1"/>
  <c r="D128" i="4"/>
  <c r="F127" i="4"/>
  <c r="F126" i="4"/>
  <c r="E125" i="4"/>
  <c r="D121" i="1" s="1"/>
  <c r="H121" i="1"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78" i="1" s="1"/>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E54" i="4"/>
  <c r="D54" i="4"/>
  <c r="F54" i="4" s="1"/>
  <c r="F53" i="4"/>
  <c r="F52" i="4"/>
  <c r="F51" i="4"/>
  <c r="E51" i="4"/>
  <c r="E50" i="4" s="1"/>
  <c r="D46" i="1" s="1"/>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F8" i="4"/>
  <c r="E8" i="4"/>
  <c r="D8" i="4"/>
  <c r="G36" i="3"/>
  <c r="B36" i="3"/>
  <c r="I35" i="3"/>
  <c r="G35" i="3"/>
  <c r="B35" i="3"/>
  <c r="G34" i="3"/>
  <c r="B34" i="3"/>
  <c r="I33" i="3"/>
  <c r="G33" i="3"/>
  <c r="B33" i="3"/>
  <c r="G32" i="3"/>
  <c r="B32" i="3"/>
  <c r="I31" i="3"/>
  <c r="G31" i="3"/>
  <c r="B31" i="3"/>
  <c r="I30" i="3"/>
  <c r="H30" i="3"/>
  <c r="G30" i="3"/>
  <c r="B30" i="3"/>
  <c r="I29" i="3"/>
  <c r="H29"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7" i="1" s="1"/>
  <c r="H1575" i="1"/>
  <c r="G1575" i="1"/>
  <c r="C1575" i="1"/>
  <c r="C1574" i="1"/>
  <c r="H1574" i="1" s="1"/>
  <c r="G1573" i="1"/>
  <c r="C1573" i="1"/>
  <c r="H1573" i="1" s="1"/>
  <c r="C1572" i="1"/>
  <c r="G1572" i="1" s="1"/>
  <c r="H1571" i="1"/>
  <c r="G1571" i="1"/>
  <c r="C1571" i="1"/>
  <c r="G1570" i="1"/>
  <c r="C1570" i="1"/>
  <c r="H1570" i="1" s="1"/>
  <c r="C1569" i="1"/>
  <c r="H1569" i="1" s="1"/>
  <c r="H1568" i="1"/>
  <c r="C1568" i="1"/>
  <c r="G1568" i="1" s="1"/>
  <c r="H1567" i="1"/>
  <c r="G1567" i="1"/>
  <c r="C1567" i="1"/>
  <c r="C1566" i="1"/>
  <c r="H1566" i="1" s="1"/>
  <c r="G1565" i="1"/>
  <c r="C1565" i="1"/>
  <c r="H1565" i="1" s="1"/>
  <c r="C1564" i="1"/>
  <c r="G1564" i="1" s="1"/>
  <c r="H1563" i="1"/>
  <c r="G1563" i="1"/>
  <c r="C1563" i="1"/>
  <c r="G1562" i="1"/>
  <c r="C1562" i="1"/>
  <c r="H1562" i="1" s="1"/>
  <c r="C1561" i="1"/>
  <c r="H1561" i="1" s="1"/>
  <c r="H1560" i="1"/>
  <c r="C1560" i="1"/>
  <c r="G1560" i="1" s="1"/>
  <c r="H1559" i="1"/>
  <c r="G1559" i="1"/>
  <c r="C1559" i="1"/>
  <c r="C1558" i="1"/>
  <c r="H1558" i="1" s="1"/>
  <c r="G1557" i="1"/>
  <c r="C1557" i="1"/>
  <c r="H1557" i="1" s="1"/>
  <c r="C1556" i="1"/>
  <c r="G1556" i="1" s="1"/>
  <c r="H1555" i="1"/>
  <c r="G1555" i="1"/>
  <c r="C1555" i="1"/>
  <c r="G1554" i="1"/>
  <c r="C1554" i="1"/>
  <c r="H1554" i="1" s="1"/>
  <c r="C1553" i="1"/>
  <c r="H1553" i="1" s="1"/>
  <c r="H1552" i="1"/>
  <c r="C1552" i="1"/>
  <c r="G1552" i="1" s="1"/>
  <c r="H1551" i="1"/>
  <c r="G1551" i="1"/>
  <c r="C1551" i="1"/>
  <c r="C1550" i="1"/>
  <c r="H1550" i="1" s="1"/>
  <c r="G1549" i="1"/>
  <c r="C1549" i="1"/>
  <c r="H1549" i="1" s="1"/>
  <c r="C1548" i="1"/>
  <c r="G1548" i="1" s="1"/>
  <c r="H1547" i="1"/>
  <c r="G1547" i="1"/>
  <c r="C1547" i="1"/>
  <c r="G1546" i="1"/>
  <c r="C1546" i="1"/>
  <c r="H1546" i="1" s="1"/>
  <c r="C1545" i="1"/>
  <c r="H1545" i="1" s="1"/>
  <c r="H1544" i="1"/>
  <c r="C1544" i="1"/>
  <c r="G1544" i="1" s="1"/>
  <c r="H1543" i="1"/>
  <c r="G1543" i="1"/>
  <c r="C1543" i="1"/>
  <c r="C1542" i="1"/>
  <c r="H1542" i="1" s="1"/>
  <c r="G1541" i="1"/>
  <c r="C1541" i="1"/>
  <c r="H1541" i="1" s="1"/>
  <c r="C1540" i="1"/>
  <c r="G1540" i="1" s="1"/>
  <c r="H1539" i="1"/>
  <c r="G1539" i="1"/>
  <c r="C1539" i="1"/>
  <c r="G1538" i="1"/>
  <c r="C1538" i="1"/>
  <c r="H1538" i="1" s="1"/>
  <c r="C1537" i="1"/>
  <c r="H1537" i="1" s="1"/>
  <c r="H1536" i="1"/>
  <c r="C1536" i="1"/>
  <c r="G1536" i="1" s="1"/>
  <c r="H1535" i="1"/>
  <c r="G1535" i="1"/>
  <c r="C1535" i="1"/>
  <c r="C1534" i="1"/>
  <c r="H1534" i="1" s="1"/>
  <c r="G1533" i="1"/>
  <c r="C1533" i="1"/>
  <c r="H1533" i="1" s="1"/>
  <c r="C1532" i="1"/>
  <c r="G1532" i="1" s="1"/>
  <c r="H1531" i="1"/>
  <c r="G1531" i="1"/>
  <c r="C1531" i="1"/>
  <c r="H1530" i="1"/>
  <c r="G1530" i="1"/>
  <c r="C1530" i="1"/>
  <c r="C1529" i="1"/>
  <c r="H1529" i="1" s="1"/>
  <c r="H1528" i="1"/>
  <c r="C1528" i="1"/>
  <c r="G1528" i="1" s="1"/>
  <c r="H1527" i="1"/>
  <c r="G1527" i="1"/>
  <c r="C1527" i="1"/>
  <c r="C1526" i="1"/>
  <c r="H1526" i="1" s="1"/>
  <c r="G1525" i="1"/>
  <c r="C1525" i="1"/>
  <c r="H1525" i="1" s="1"/>
  <c r="C1524" i="1"/>
  <c r="G1524" i="1" s="1"/>
  <c r="H1523" i="1"/>
  <c r="G1523" i="1"/>
  <c r="C1523" i="1"/>
  <c r="H1522" i="1"/>
  <c r="G1522" i="1"/>
  <c r="C1522" i="1"/>
  <c r="C1521" i="1"/>
  <c r="H1521" i="1" s="1"/>
  <c r="H1520" i="1"/>
  <c r="C1520" i="1"/>
  <c r="G1520" i="1" s="1"/>
  <c r="H1519" i="1"/>
  <c r="G1519" i="1"/>
  <c r="C1519" i="1"/>
  <c r="C1518" i="1"/>
  <c r="H1518" i="1" s="1"/>
  <c r="C1516" i="1"/>
  <c r="G1516" i="1" s="1"/>
  <c r="H1515" i="1"/>
  <c r="G1515" i="1"/>
  <c r="C1515" i="1"/>
  <c r="H1514" i="1"/>
  <c r="G1514" i="1"/>
  <c r="C1514" i="1"/>
  <c r="C1513" i="1"/>
  <c r="H1513" i="1" s="1"/>
  <c r="H1512" i="1"/>
  <c r="C1512" i="1"/>
  <c r="G1512" i="1" s="1"/>
  <c r="H1511" i="1"/>
  <c r="G1511" i="1"/>
  <c r="C1511" i="1"/>
  <c r="C1510" i="1"/>
  <c r="H1510" i="1" s="1"/>
  <c r="G1509" i="1"/>
  <c r="C1509" i="1"/>
  <c r="H1509" i="1" s="1"/>
  <c r="C1508" i="1"/>
  <c r="G1508" i="1" s="1"/>
  <c r="H1507" i="1"/>
  <c r="G1507" i="1"/>
  <c r="C1507" i="1"/>
  <c r="H1506" i="1"/>
  <c r="G1506" i="1"/>
  <c r="C1506" i="1"/>
  <c r="C1505" i="1"/>
  <c r="H1505" i="1" s="1"/>
  <c r="H1504" i="1"/>
  <c r="C1504" i="1"/>
  <c r="G1504" i="1" s="1"/>
  <c r="H1503" i="1"/>
  <c r="G1503" i="1"/>
  <c r="C1503" i="1"/>
  <c r="C1502" i="1"/>
  <c r="H1502" i="1" s="1"/>
  <c r="C1501" i="1"/>
  <c r="H1501" i="1" s="1"/>
  <c r="C1500" i="1"/>
  <c r="G1500" i="1" s="1"/>
  <c r="C1499" i="1"/>
  <c r="H1499" i="1" s="1"/>
  <c r="H1498" i="1"/>
  <c r="G1498" i="1"/>
  <c r="C1498" i="1"/>
  <c r="C1497" i="1"/>
  <c r="H1497" i="1" s="1"/>
  <c r="H1496" i="1"/>
  <c r="C1496" i="1"/>
  <c r="G1496" i="1" s="1"/>
  <c r="H1495" i="1"/>
  <c r="G1495" i="1"/>
  <c r="C1495" i="1"/>
  <c r="C1494" i="1"/>
  <c r="H1494" i="1" s="1"/>
  <c r="G1493" i="1"/>
  <c r="C1493" i="1"/>
  <c r="H1493" i="1" s="1"/>
  <c r="C1492" i="1"/>
  <c r="G1492" i="1" s="1"/>
  <c r="H1491" i="1"/>
  <c r="G1491" i="1"/>
  <c r="C1491" i="1"/>
  <c r="H1490" i="1"/>
  <c r="G1490" i="1"/>
  <c r="C1490" i="1"/>
  <c r="C1489" i="1"/>
  <c r="H1489" i="1" s="1"/>
  <c r="H1488" i="1"/>
  <c r="C1488" i="1"/>
  <c r="G1488" i="1" s="1"/>
  <c r="H1487" i="1"/>
  <c r="G1487" i="1"/>
  <c r="C1487" i="1"/>
  <c r="C1486" i="1"/>
  <c r="H1486" i="1" s="1"/>
  <c r="G1485" i="1"/>
  <c r="C1485" i="1"/>
  <c r="H1485" i="1" s="1"/>
  <c r="C1484" i="1"/>
  <c r="G1484" i="1" s="1"/>
  <c r="H1482" i="1"/>
  <c r="G1482" i="1"/>
  <c r="C1482" i="1"/>
  <c r="C1480" i="1"/>
  <c r="G1480" i="1" s="1"/>
  <c r="G1479" i="1"/>
  <c r="D1479" i="1"/>
  <c r="C1479" i="1"/>
  <c r="H1478" i="1"/>
  <c r="D1478" i="1"/>
  <c r="C1478" i="1"/>
  <c r="J1478" i="1" s="1"/>
  <c r="D1477" i="1"/>
  <c r="C1477" i="1"/>
  <c r="D1476" i="1"/>
  <c r="G1476" i="1" s="1"/>
  <c r="C1476" i="1"/>
  <c r="J1476" i="1" s="1"/>
  <c r="D1475" i="1"/>
  <c r="C1475" i="1"/>
  <c r="G1474" i="1"/>
  <c r="D1474" i="1"/>
  <c r="C1474" i="1"/>
  <c r="H1473" i="1"/>
  <c r="D1473" i="1"/>
  <c r="C1473" i="1"/>
  <c r="J1473" i="1" s="1"/>
  <c r="D1472" i="1"/>
  <c r="C1472" i="1"/>
  <c r="G1471" i="1"/>
  <c r="D1471" i="1"/>
  <c r="C1471" i="1"/>
  <c r="J1471" i="1" s="1"/>
  <c r="G1470" i="1"/>
  <c r="D1470" i="1"/>
  <c r="C1470" i="1"/>
  <c r="H1470" i="1" s="1"/>
  <c r="D1469" i="1"/>
  <c r="G1468" i="1"/>
  <c r="D1468" i="1"/>
  <c r="C1468" i="1"/>
  <c r="H1467" i="1"/>
  <c r="D1467" i="1"/>
  <c r="C1467" i="1"/>
  <c r="J1467" i="1" s="1"/>
  <c r="J1466" i="1"/>
  <c r="D1466" i="1"/>
  <c r="C1466" i="1"/>
  <c r="G1465" i="1"/>
  <c r="D1465" i="1"/>
  <c r="C1465" i="1"/>
  <c r="J1465" i="1" s="1"/>
  <c r="G1464" i="1"/>
  <c r="D1464" i="1"/>
  <c r="C1464" i="1"/>
  <c r="H1463" i="1"/>
  <c r="D1463" i="1"/>
  <c r="C1463" i="1"/>
  <c r="J1463" i="1" s="1"/>
  <c r="J1462" i="1"/>
  <c r="D1462" i="1"/>
  <c r="C1462" i="1"/>
  <c r="D1461" i="1"/>
  <c r="C1461" i="1"/>
  <c r="H1461" i="1" s="1"/>
  <c r="D1460" i="1"/>
  <c r="C1460" i="1"/>
  <c r="D1459" i="1"/>
  <c r="G1459" i="1" s="1"/>
  <c r="C1459" i="1"/>
  <c r="H1458" i="1"/>
  <c r="G1458" i="1"/>
  <c r="I1458" i="1" s="1"/>
  <c r="D1458" i="1"/>
  <c r="C1458" i="1"/>
  <c r="J1458" i="1" s="1"/>
  <c r="D1457" i="1"/>
  <c r="C1457" i="1"/>
  <c r="H1457" i="1" s="1"/>
  <c r="D1456" i="1"/>
  <c r="C1456" i="1"/>
  <c r="D1455" i="1"/>
  <c r="G1455" i="1" s="1"/>
  <c r="C1455" i="1"/>
  <c r="D1454" i="1"/>
  <c r="C1454" i="1"/>
  <c r="D1453" i="1"/>
  <c r="C1453" i="1"/>
  <c r="H1453" i="1" s="1"/>
  <c r="D1452" i="1"/>
  <c r="C1452" i="1"/>
  <c r="D1451" i="1"/>
  <c r="G1451" i="1" s="1"/>
  <c r="C1451" i="1"/>
  <c r="H1450" i="1"/>
  <c r="G1450" i="1"/>
  <c r="D1450" i="1"/>
  <c r="C1450" i="1"/>
  <c r="J1450" i="1" s="1"/>
  <c r="J1449" i="1"/>
  <c r="D1449" i="1"/>
  <c r="C1449" i="1"/>
  <c r="D1448" i="1"/>
  <c r="C1448" i="1"/>
  <c r="H1447" i="1"/>
  <c r="G1447" i="1"/>
  <c r="I1447" i="1" s="1"/>
  <c r="D1447" i="1"/>
  <c r="J1447" i="1" s="1"/>
  <c r="C1447" i="1"/>
  <c r="D1446" i="1"/>
  <c r="C1446" i="1"/>
  <c r="J1446" i="1" s="1"/>
  <c r="D1445" i="1"/>
  <c r="G1445" i="1" s="1"/>
  <c r="C1445" i="1"/>
  <c r="D1444" i="1"/>
  <c r="C1444" i="1"/>
  <c r="D1443" i="1"/>
  <c r="J1443" i="1" s="1"/>
  <c r="C1443" i="1"/>
  <c r="D1442" i="1"/>
  <c r="C1442" i="1"/>
  <c r="D1441" i="1"/>
  <c r="J1441" i="1" s="1"/>
  <c r="C1441" i="1"/>
  <c r="D1440" i="1"/>
  <c r="C1440" i="1"/>
  <c r="D1439" i="1"/>
  <c r="C1439" i="1"/>
  <c r="D1438" i="1"/>
  <c r="C1438" i="1"/>
  <c r="G1437" i="1"/>
  <c r="D1437" i="1"/>
  <c r="C1437" i="1"/>
  <c r="D1436" i="1"/>
  <c r="G1434" i="1"/>
  <c r="D1434" i="1"/>
  <c r="C1434" i="1"/>
  <c r="G1433" i="1"/>
  <c r="D1433" i="1"/>
  <c r="C1433" i="1"/>
  <c r="D1432" i="1"/>
  <c r="G1432" i="1" s="1"/>
  <c r="C1432" i="1"/>
  <c r="G1431" i="1"/>
  <c r="D1431" i="1"/>
  <c r="C1431" i="1"/>
  <c r="H1431" i="1" s="1"/>
  <c r="G1430" i="1"/>
  <c r="D1430" i="1"/>
  <c r="C1430" i="1"/>
  <c r="G1429" i="1"/>
  <c r="D1429" i="1"/>
  <c r="C1429" i="1"/>
  <c r="D1428" i="1"/>
  <c r="C1428" i="1"/>
  <c r="D1427" i="1"/>
  <c r="C1427" i="1"/>
  <c r="H1427" i="1" s="1"/>
  <c r="G1426" i="1"/>
  <c r="D1426" i="1"/>
  <c r="C1426" i="1"/>
  <c r="G1425" i="1"/>
  <c r="D1425" i="1"/>
  <c r="C1425" i="1"/>
  <c r="D1424" i="1"/>
  <c r="C1424" i="1"/>
  <c r="D1423" i="1"/>
  <c r="C1423" i="1"/>
  <c r="H1423" i="1" s="1"/>
  <c r="G1422" i="1"/>
  <c r="D1422" i="1"/>
  <c r="C1422" i="1"/>
  <c r="G1421" i="1"/>
  <c r="D1421" i="1"/>
  <c r="C1421" i="1"/>
  <c r="D1420" i="1"/>
  <c r="C1420" i="1"/>
  <c r="D1419" i="1"/>
  <c r="C1419" i="1"/>
  <c r="H1419" i="1" s="1"/>
  <c r="G1418" i="1"/>
  <c r="D1418" i="1"/>
  <c r="C1418" i="1"/>
  <c r="G1417" i="1"/>
  <c r="D1417" i="1"/>
  <c r="C1417" i="1"/>
  <c r="D1416" i="1"/>
  <c r="C1416" i="1"/>
  <c r="D1415" i="1"/>
  <c r="C1415" i="1"/>
  <c r="H1415" i="1" s="1"/>
  <c r="G1414" i="1"/>
  <c r="D1414" i="1"/>
  <c r="C1414" i="1"/>
  <c r="G1413" i="1"/>
  <c r="D1413" i="1"/>
  <c r="C1413" i="1"/>
  <c r="D1412" i="1"/>
  <c r="C1412" i="1"/>
  <c r="D1411" i="1"/>
  <c r="C1411" i="1"/>
  <c r="G1410" i="1"/>
  <c r="D1410" i="1"/>
  <c r="C1410" i="1"/>
  <c r="C1409" i="1"/>
  <c r="D1408" i="1"/>
  <c r="D1407" i="1"/>
  <c r="C1407" i="1"/>
  <c r="H1407" i="1" s="1"/>
  <c r="G1406" i="1"/>
  <c r="D1406" i="1"/>
  <c r="C1406" i="1"/>
  <c r="G1405" i="1"/>
  <c r="D1405" i="1"/>
  <c r="C1405" i="1"/>
  <c r="D1404" i="1"/>
  <c r="C1404" i="1"/>
  <c r="D1403" i="1"/>
  <c r="C1403" i="1"/>
  <c r="H1403" i="1" s="1"/>
  <c r="G1402" i="1"/>
  <c r="D1402" i="1"/>
  <c r="C1402" i="1"/>
  <c r="G1401" i="1"/>
  <c r="D1401" i="1"/>
  <c r="C1401" i="1"/>
  <c r="D1400" i="1"/>
  <c r="C1400" i="1"/>
  <c r="D1399" i="1"/>
  <c r="C1399" i="1"/>
  <c r="H1399" i="1" s="1"/>
  <c r="G1398" i="1"/>
  <c r="D1398" i="1"/>
  <c r="C1398" i="1"/>
  <c r="G1397" i="1"/>
  <c r="D1397" i="1"/>
  <c r="C1397" i="1"/>
  <c r="D1396" i="1"/>
  <c r="C1396" i="1"/>
  <c r="D1395" i="1"/>
  <c r="C1395" i="1"/>
  <c r="H1395" i="1" s="1"/>
  <c r="G1394" i="1"/>
  <c r="D1394" i="1"/>
  <c r="C1394" i="1"/>
  <c r="G1393" i="1"/>
  <c r="D1393" i="1"/>
  <c r="C1393" i="1"/>
  <c r="D1392" i="1"/>
  <c r="C1392" i="1"/>
  <c r="D1391" i="1"/>
  <c r="C1391" i="1"/>
  <c r="H1391" i="1" s="1"/>
  <c r="G1390" i="1"/>
  <c r="D1390" i="1"/>
  <c r="C1390" i="1"/>
  <c r="G1389" i="1"/>
  <c r="D1389" i="1"/>
  <c r="C1389" i="1"/>
  <c r="D1388" i="1"/>
  <c r="C1388" i="1"/>
  <c r="D1387" i="1"/>
  <c r="C1387" i="1"/>
  <c r="H1387" i="1" s="1"/>
  <c r="G1386" i="1"/>
  <c r="D1386" i="1"/>
  <c r="C1386" i="1"/>
  <c r="G1385" i="1"/>
  <c r="D1385" i="1"/>
  <c r="C1385" i="1"/>
  <c r="D1384" i="1"/>
  <c r="C1384" i="1"/>
  <c r="D1383" i="1"/>
  <c r="G1382" i="1"/>
  <c r="D1382" i="1"/>
  <c r="C1382" i="1"/>
  <c r="G1381" i="1"/>
  <c r="D1381" i="1"/>
  <c r="C1381" i="1"/>
  <c r="D1380" i="1"/>
  <c r="C1380" i="1"/>
  <c r="D1379" i="1"/>
  <c r="C1379" i="1"/>
  <c r="H1379" i="1" s="1"/>
  <c r="G1378" i="1"/>
  <c r="D1378" i="1"/>
  <c r="C1378" i="1"/>
  <c r="G1377" i="1"/>
  <c r="D1377" i="1"/>
  <c r="C1377" i="1"/>
  <c r="D1376" i="1"/>
  <c r="C1376" i="1"/>
  <c r="D1375" i="1"/>
  <c r="C1375" i="1"/>
  <c r="H1375" i="1" s="1"/>
  <c r="G1374" i="1"/>
  <c r="D1374" i="1"/>
  <c r="C1374" i="1"/>
  <c r="G1373" i="1"/>
  <c r="D1373" i="1"/>
  <c r="C1373" i="1"/>
  <c r="D1372" i="1"/>
  <c r="C1372" i="1"/>
  <c r="D1371" i="1"/>
  <c r="C1371" i="1"/>
  <c r="H1371" i="1" s="1"/>
  <c r="G1370" i="1"/>
  <c r="D1370" i="1"/>
  <c r="C1370" i="1"/>
  <c r="G1369" i="1"/>
  <c r="D1369" i="1"/>
  <c r="C1369" i="1"/>
  <c r="D1368" i="1"/>
  <c r="C1368" i="1"/>
  <c r="D1367" i="1"/>
  <c r="C1367" i="1"/>
  <c r="H1367" i="1" s="1"/>
  <c r="G1366" i="1"/>
  <c r="D1366" i="1"/>
  <c r="C1366" i="1"/>
  <c r="G1365" i="1"/>
  <c r="D1365" i="1"/>
  <c r="C1365" i="1"/>
  <c r="D1364" i="1"/>
  <c r="C1364" i="1"/>
  <c r="D1363" i="1"/>
  <c r="C1363" i="1"/>
  <c r="H1363" i="1" s="1"/>
  <c r="G1362" i="1"/>
  <c r="D1362" i="1"/>
  <c r="C1362" i="1"/>
  <c r="G1361" i="1"/>
  <c r="D1361" i="1"/>
  <c r="C1361" i="1"/>
  <c r="D1360" i="1"/>
  <c r="C1360" i="1"/>
  <c r="D1359" i="1"/>
  <c r="C1359" i="1"/>
  <c r="H1359" i="1" s="1"/>
  <c r="G1358" i="1"/>
  <c r="D1358" i="1"/>
  <c r="C1358" i="1"/>
  <c r="G1357" i="1"/>
  <c r="D1357" i="1"/>
  <c r="C1357" i="1"/>
  <c r="D1356" i="1"/>
  <c r="C1356" i="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D1236" i="1"/>
  <c r="C1236" i="1"/>
  <c r="H1236" i="1" s="1"/>
  <c r="D1235" i="1"/>
  <c r="D1234" i="1"/>
  <c r="C1234" i="1"/>
  <c r="D1233" i="1"/>
  <c r="C1233" i="1"/>
  <c r="H1233" i="1" s="1"/>
  <c r="D1232" i="1"/>
  <c r="C1232" i="1"/>
  <c r="D1231" i="1"/>
  <c r="C1231" i="1"/>
  <c r="H1231" i="1" s="1"/>
  <c r="D1230" i="1"/>
  <c r="C1230" i="1"/>
  <c r="H1230" i="1" s="1"/>
  <c r="D1229" i="1"/>
  <c r="C1229" i="1"/>
  <c r="H1229" i="1" s="1"/>
  <c r="D1228" i="1"/>
  <c r="C1228" i="1"/>
  <c r="D1227" i="1"/>
  <c r="C1227" i="1"/>
  <c r="H1227" i="1" s="1"/>
  <c r="D1226" i="1"/>
  <c r="C1226" i="1"/>
  <c r="D1225" i="1"/>
  <c r="C1225" i="1"/>
  <c r="D1224" i="1"/>
  <c r="C1224" i="1"/>
  <c r="D1221" i="1"/>
  <c r="C1221" i="1"/>
  <c r="D1220" i="1"/>
  <c r="C1220" i="1"/>
  <c r="H1220" i="1" s="1"/>
  <c r="D1218" i="1"/>
  <c r="C1218" i="1"/>
  <c r="D1217" i="1"/>
  <c r="C1217" i="1"/>
  <c r="H1217"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D1162" i="1"/>
  <c r="C1162" i="1"/>
  <c r="H1162" i="1" s="1"/>
  <c r="D1161" i="1"/>
  <c r="C1161" i="1"/>
  <c r="H1161" i="1" s="1"/>
  <c r="D1160" i="1"/>
  <c r="C1160" i="1"/>
  <c r="D1159" i="1"/>
  <c r="G1159" i="1" s="1"/>
  <c r="C1159" i="1"/>
  <c r="H1159" i="1" s="1"/>
  <c r="D1158" i="1"/>
  <c r="G1158" i="1" s="1"/>
  <c r="C1158" i="1"/>
  <c r="H1158" i="1" s="1"/>
  <c r="D1157" i="1"/>
  <c r="C1157" i="1"/>
  <c r="H1157" i="1" s="1"/>
  <c r="D1156" i="1"/>
  <c r="C1156" i="1"/>
  <c r="D1155" i="1"/>
  <c r="C1155" i="1"/>
  <c r="C1154" i="1"/>
  <c r="D1151" i="1"/>
  <c r="G1151" i="1" s="1"/>
  <c r="C1151" i="1"/>
  <c r="D1150" i="1"/>
  <c r="G1150" i="1" s="1"/>
  <c r="C1150" i="1"/>
  <c r="D1149" i="1"/>
  <c r="G1149" i="1" s="1"/>
  <c r="C1149" i="1"/>
  <c r="D1148" i="1"/>
  <c r="G1148" i="1" s="1"/>
  <c r="C1148" i="1"/>
  <c r="D1147" i="1"/>
  <c r="G1147" i="1" s="1"/>
  <c r="C1147" i="1"/>
  <c r="D1146" i="1"/>
  <c r="G1146" i="1" s="1"/>
  <c r="C1146" i="1"/>
  <c r="D1145" i="1"/>
  <c r="G1145" i="1" s="1"/>
  <c r="C1145" i="1"/>
  <c r="D1144" i="1"/>
  <c r="G1144" i="1" s="1"/>
  <c r="C1144" i="1"/>
  <c r="D1143" i="1"/>
  <c r="G1143" i="1" s="1"/>
  <c r="C1143" i="1"/>
  <c r="D1142" i="1"/>
  <c r="G1142" i="1" s="1"/>
  <c r="C1142" i="1"/>
  <c r="D1141" i="1"/>
  <c r="G1141" i="1" s="1"/>
  <c r="C1141" i="1"/>
  <c r="D1140" i="1"/>
  <c r="G1140" i="1" s="1"/>
  <c r="C1140" i="1"/>
  <c r="D1139" i="1"/>
  <c r="G1139" i="1" s="1"/>
  <c r="C1139" i="1"/>
  <c r="D1138" i="1"/>
  <c r="C1138" i="1"/>
  <c r="D1137" i="1"/>
  <c r="G1137" i="1" s="1"/>
  <c r="C1137" i="1"/>
  <c r="D1136" i="1"/>
  <c r="G1136" i="1" s="1"/>
  <c r="C1136" i="1"/>
  <c r="D1135" i="1"/>
  <c r="G1135" i="1" s="1"/>
  <c r="C1135" i="1"/>
  <c r="D1134" i="1"/>
  <c r="G1134" i="1" s="1"/>
  <c r="C1134" i="1"/>
  <c r="D1133" i="1"/>
  <c r="G1133" i="1" s="1"/>
  <c r="C1133" i="1"/>
  <c r="D1132" i="1"/>
  <c r="G1132" i="1" s="1"/>
  <c r="C1132" i="1"/>
  <c r="D1131" i="1"/>
  <c r="G1131" i="1" s="1"/>
  <c r="C1131" i="1"/>
  <c r="D1130" i="1"/>
  <c r="G1130" i="1" s="1"/>
  <c r="C1130" i="1"/>
  <c r="D1129" i="1"/>
  <c r="G1129" i="1" s="1"/>
  <c r="C1129" i="1"/>
  <c r="D1128" i="1"/>
  <c r="G1128" i="1" s="1"/>
  <c r="C1128" i="1"/>
  <c r="D1127" i="1"/>
  <c r="G1127" i="1" s="1"/>
  <c r="C1127" i="1"/>
  <c r="D1126" i="1"/>
  <c r="G1126" i="1" s="1"/>
  <c r="C1126" i="1"/>
  <c r="D1125" i="1"/>
  <c r="G1125" i="1" s="1"/>
  <c r="C1125" i="1"/>
  <c r="D1123" i="1"/>
  <c r="G1123" i="1" s="1"/>
  <c r="C1123" i="1"/>
  <c r="H1123" i="1" s="1"/>
  <c r="D1122" i="1"/>
  <c r="G1122" i="1" s="1"/>
  <c r="C1122" i="1"/>
  <c r="H1122" i="1" s="1"/>
  <c r="D1121" i="1"/>
  <c r="G1121" i="1" s="1"/>
  <c r="C1121" i="1"/>
  <c r="H1121" i="1" s="1"/>
  <c r="D1120" i="1"/>
  <c r="G1120" i="1" s="1"/>
  <c r="C1120" i="1"/>
  <c r="H1120" i="1" s="1"/>
  <c r="D1119" i="1"/>
  <c r="G1119" i="1" s="1"/>
  <c r="C1119" i="1"/>
  <c r="H1119" i="1" s="1"/>
  <c r="D1118" i="1"/>
  <c r="G1118" i="1" s="1"/>
  <c r="C1118" i="1"/>
  <c r="H1118" i="1" s="1"/>
  <c r="D1117" i="1"/>
  <c r="G1117" i="1" s="1"/>
  <c r="C1117" i="1"/>
  <c r="H1117" i="1" s="1"/>
  <c r="D1116" i="1"/>
  <c r="G1116" i="1" s="1"/>
  <c r="C1116" i="1"/>
  <c r="H1116" i="1" s="1"/>
  <c r="D1115" i="1"/>
  <c r="G1115" i="1" s="1"/>
  <c r="C1115" i="1"/>
  <c r="H1115" i="1" s="1"/>
  <c r="D1114" i="1"/>
  <c r="G1114" i="1" s="1"/>
  <c r="C1114" i="1"/>
  <c r="H1114" i="1" s="1"/>
  <c r="D1113" i="1"/>
  <c r="G1113" i="1" s="1"/>
  <c r="C1113" i="1"/>
  <c r="H1113" i="1" s="1"/>
  <c r="D1112" i="1"/>
  <c r="D1111" i="1"/>
  <c r="G1111" i="1" s="1"/>
  <c r="C1111" i="1"/>
  <c r="D1110" i="1"/>
  <c r="G1110" i="1" s="1"/>
  <c r="C1110" i="1"/>
  <c r="D1109" i="1"/>
  <c r="G1109" i="1" s="1"/>
  <c r="C1109" i="1"/>
  <c r="D1108" i="1"/>
  <c r="G1108" i="1" s="1"/>
  <c r="C1108" i="1"/>
  <c r="D1107" i="1"/>
  <c r="G1107" i="1" s="1"/>
  <c r="C1107" i="1"/>
  <c r="D1106" i="1"/>
  <c r="G1106" i="1" s="1"/>
  <c r="C1106" i="1"/>
  <c r="D1105" i="1"/>
  <c r="G1105" i="1" s="1"/>
  <c r="C1105" i="1"/>
  <c r="D1104" i="1"/>
  <c r="G1104" i="1" s="1"/>
  <c r="C1104" i="1"/>
  <c r="D1103" i="1"/>
  <c r="G1103" i="1" s="1"/>
  <c r="C1103" i="1"/>
  <c r="D1102" i="1"/>
  <c r="G1102" i="1" s="1"/>
  <c r="C1102" i="1"/>
  <c r="D1101" i="1"/>
  <c r="G1101" i="1" s="1"/>
  <c r="C1101" i="1"/>
  <c r="D1100" i="1"/>
  <c r="G1100" i="1" s="1"/>
  <c r="C1100" i="1"/>
  <c r="D1099" i="1"/>
  <c r="G1099" i="1" s="1"/>
  <c r="C1099" i="1"/>
  <c r="D1098" i="1"/>
  <c r="G1098" i="1" s="1"/>
  <c r="C1098" i="1"/>
  <c r="D1097" i="1"/>
  <c r="G1097" i="1" s="1"/>
  <c r="C1097" i="1"/>
  <c r="D1096" i="1"/>
  <c r="G1096" i="1" s="1"/>
  <c r="C1096" i="1"/>
  <c r="G1095" i="1"/>
  <c r="D1095" i="1"/>
  <c r="C1095" i="1"/>
  <c r="H1095" i="1" s="1"/>
  <c r="D1094" i="1"/>
  <c r="G1094" i="1" s="1"/>
  <c r="C1094" i="1"/>
  <c r="G1093" i="1"/>
  <c r="D1093" i="1"/>
  <c r="C1093" i="1"/>
  <c r="H1093" i="1" s="1"/>
  <c r="D1092" i="1"/>
  <c r="G1092" i="1" s="1"/>
  <c r="C1092" i="1"/>
  <c r="G1091" i="1"/>
  <c r="D1091" i="1"/>
  <c r="C1091" i="1"/>
  <c r="H1091" i="1" s="1"/>
  <c r="D1090" i="1"/>
  <c r="G1090" i="1" s="1"/>
  <c r="C1090" i="1"/>
  <c r="G1089" i="1"/>
  <c r="D1089" i="1"/>
  <c r="C1089" i="1"/>
  <c r="H1089" i="1" s="1"/>
  <c r="D1088" i="1"/>
  <c r="G1088" i="1" s="1"/>
  <c r="C1088" i="1"/>
  <c r="G1087" i="1"/>
  <c r="D1087" i="1"/>
  <c r="C1087" i="1"/>
  <c r="H1087" i="1" s="1"/>
  <c r="D1086" i="1"/>
  <c r="G1086" i="1" s="1"/>
  <c r="C1086" i="1"/>
  <c r="G1085" i="1"/>
  <c r="D1085" i="1"/>
  <c r="C1085" i="1"/>
  <c r="H1085" i="1" s="1"/>
  <c r="D1084" i="1"/>
  <c r="G1084" i="1" s="1"/>
  <c r="C1084" i="1"/>
  <c r="G1083" i="1"/>
  <c r="D1083" i="1"/>
  <c r="C1083" i="1"/>
  <c r="H1083" i="1" s="1"/>
  <c r="D1082" i="1"/>
  <c r="G1082" i="1" s="1"/>
  <c r="C1082" i="1"/>
  <c r="G1081" i="1"/>
  <c r="D1081" i="1"/>
  <c r="C1081" i="1"/>
  <c r="H1081" i="1" s="1"/>
  <c r="D1080" i="1"/>
  <c r="G1080" i="1" s="1"/>
  <c r="C1080" i="1"/>
  <c r="G1079" i="1"/>
  <c r="D1079" i="1"/>
  <c r="C1079" i="1"/>
  <c r="H1079" i="1" s="1"/>
  <c r="D1078" i="1"/>
  <c r="G1078" i="1" s="1"/>
  <c r="C1078" i="1"/>
  <c r="G1077" i="1"/>
  <c r="D1077" i="1"/>
  <c r="C1077" i="1"/>
  <c r="H1077" i="1" s="1"/>
  <c r="D1076" i="1"/>
  <c r="G1076" i="1" s="1"/>
  <c r="C1076" i="1"/>
  <c r="G1075" i="1"/>
  <c r="D1075" i="1"/>
  <c r="C1075" i="1"/>
  <c r="H1075" i="1" s="1"/>
  <c r="D1074" i="1"/>
  <c r="G1074" i="1" s="1"/>
  <c r="C1074" i="1"/>
  <c r="G1073" i="1"/>
  <c r="D1073" i="1"/>
  <c r="C1073" i="1"/>
  <c r="H1073" i="1" s="1"/>
  <c r="D1072" i="1"/>
  <c r="G1072" i="1" s="1"/>
  <c r="C1072" i="1"/>
  <c r="G1071" i="1"/>
  <c r="D1071" i="1"/>
  <c r="C1071" i="1"/>
  <c r="H1071" i="1" s="1"/>
  <c r="D1070" i="1"/>
  <c r="C1070" i="1"/>
  <c r="G1070" i="1" s="1"/>
  <c r="G1069" i="1"/>
  <c r="D1069" i="1"/>
  <c r="C1069" i="1"/>
  <c r="H1069" i="1" s="1"/>
  <c r="D1068" i="1"/>
  <c r="G1068" i="1" s="1"/>
  <c r="C1068" i="1"/>
  <c r="H1067" i="1"/>
  <c r="D1067" i="1"/>
  <c r="G1067" i="1" s="1"/>
  <c r="C1067" i="1"/>
  <c r="H1066" i="1"/>
  <c r="D1066" i="1"/>
  <c r="G1066" i="1" s="1"/>
  <c r="C1066" i="1"/>
  <c r="D1064" i="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D1056" i="1"/>
  <c r="H1055" i="1"/>
  <c r="D1055" i="1"/>
  <c r="G1055" i="1" s="1"/>
  <c r="C1055" i="1"/>
  <c r="H1054" i="1"/>
  <c r="D1054" i="1"/>
  <c r="G1054" i="1" s="1"/>
  <c r="C1054" i="1"/>
  <c r="H1053" i="1"/>
  <c r="D1053" i="1"/>
  <c r="G1053" i="1" s="1"/>
  <c r="C1053" i="1"/>
  <c r="H1052" i="1"/>
  <c r="D1052" i="1"/>
  <c r="G1052" i="1" s="1"/>
  <c r="C1052" i="1"/>
  <c r="H1051" i="1"/>
  <c r="D1051" i="1"/>
  <c r="G1051" i="1" s="1"/>
  <c r="C1051" i="1"/>
  <c r="D1050" i="1"/>
  <c r="C1050" i="1"/>
  <c r="H1050" i="1" s="1"/>
  <c r="H1049" i="1"/>
  <c r="D1049" i="1"/>
  <c r="G1049" i="1" s="1"/>
  <c r="C1049" i="1"/>
  <c r="D1048" i="1"/>
  <c r="C1048" i="1"/>
  <c r="H1048" i="1" s="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D1033" i="1"/>
  <c r="C1033" i="1"/>
  <c r="H1033" i="1" s="1"/>
  <c r="H1032" i="1"/>
  <c r="D1032" i="1"/>
  <c r="C1032" i="1"/>
  <c r="H1031" i="1"/>
  <c r="D1031" i="1"/>
  <c r="G1031" i="1" s="1"/>
  <c r="C1031" i="1"/>
  <c r="C1030" i="1"/>
  <c r="H1029" i="1"/>
  <c r="D1029" i="1"/>
  <c r="G1029" i="1" s="1"/>
  <c r="C1029" i="1"/>
  <c r="D1028" i="1"/>
  <c r="C1028" i="1"/>
  <c r="H1028" i="1" s="1"/>
  <c r="H1027" i="1"/>
  <c r="D1027" i="1"/>
  <c r="G1027" i="1" s="1"/>
  <c r="C1027" i="1"/>
  <c r="D1026" i="1"/>
  <c r="H1026" i="1" s="1"/>
  <c r="C1026" i="1"/>
  <c r="H1025" i="1"/>
  <c r="D1025" i="1"/>
  <c r="C1025" i="1"/>
  <c r="H1024" i="1"/>
  <c r="D1024" i="1"/>
  <c r="G1024" i="1" s="1"/>
  <c r="C1024" i="1"/>
  <c r="C1023" i="1"/>
  <c r="H1022" i="1"/>
  <c r="D1022" i="1"/>
  <c r="G1022" i="1" s="1"/>
  <c r="C1022" i="1"/>
  <c r="H1021" i="1"/>
  <c r="D1021" i="1"/>
  <c r="G1021" i="1" s="1"/>
  <c r="C1021" i="1"/>
  <c r="H1020" i="1"/>
  <c r="D1020" i="1"/>
  <c r="G1020" i="1" s="1"/>
  <c r="C1020" i="1"/>
  <c r="H1019" i="1"/>
  <c r="D1019" i="1"/>
  <c r="G1019" i="1" s="1"/>
  <c r="C1019" i="1"/>
  <c r="D1018" i="1"/>
  <c r="C1018" i="1"/>
  <c r="H1017" i="1"/>
  <c r="D1017" i="1"/>
  <c r="G1017" i="1" s="1"/>
  <c r="C1017" i="1"/>
  <c r="H1016" i="1"/>
  <c r="D1016" i="1"/>
  <c r="G1016" i="1" s="1"/>
  <c r="C1016" i="1"/>
  <c r="D1015" i="1"/>
  <c r="C1015" i="1"/>
  <c r="D1014" i="1"/>
  <c r="C1014" i="1"/>
  <c r="H1014" i="1" s="1"/>
  <c r="D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D1006" i="1"/>
  <c r="C1006" i="1"/>
  <c r="H1006" i="1" s="1"/>
  <c r="H1005" i="1"/>
  <c r="D1005" i="1"/>
  <c r="G1005" i="1" s="1"/>
  <c r="C1005" i="1"/>
  <c r="D1004" i="1"/>
  <c r="C1004" i="1"/>
  <c r="D1003" i="1"/>
  <c r="C1003" i="1"/>
  <c r="H1003" i="1" s="1"/>
  <c r="D1002" i="1"/>
  <c r="C1002" i="1"/>
  <c r="H1002" i="1" s="1"/>
  <c r="H1001" i="1"/>
  <c r="D1001" i="1"/>
  <c r="G1001" i="1" s="1"/>
  <c r="C1001" i="1"/>
  <c r="D1000" i="1"/>
  <c r="G1000" i="1" s="1"/>
  <c r="C1000" i="1"/>
  <c r="H999" i="1"/>
  <c r="D999" i="1"/>
  <c r="G999" i="1" s="1"/>
  <c r="C999" i="1"/>
  <c r="D998" i="1"/>
  <c r="C998" i="1"/>
  <c r="H998" i="1" s="1"/>
  <c r="D996" i="1"/>
  <c r="H996" i="1" s="1"/>
  <c r="C996" i="1"/>
  <c r="H995" i="1"/>
  <c r="D995" i="1"/>
  <c r="G995" i="1" s="1"/>
  <c r="C995" i="1"/>
  <c r="H994" i="1"/>
  <c r="D994" i="1"/>
  <c r="G994" i="1" s="1"/>
  <c r="C994" i="1"/>
  <c r="H993" i="1"/>
  <c r="D993" i="1"/>
  <c r="G993" i="1" s="1"/>
  <c r="C993" i="1"/>
  <c r="H992" i="1"/>
  <c r="D992" i="1"/>
  <c r="G992" i="1" s="1"/>
  <c r="C992" i="1"/>
  <c r="D991" i="1"/>
  <c r="C991" i="1"/>
  <c r="H991" i="1" s="1"/>
  <c r="H989" i="1"/>
  <c r="D989" i="1"/>
  <c r="G989" i="1" s="1"/>
  <c r="C989" i="1"/>
  <c r="H988" i="1"/>
  <c r="D988" i="1"/>
  <c r="G988" i="1" s="1"/>
  <c r="C988" i="1"/>
  <c r="H987" i="1"/>
  <c r="D987" i="1"/>
  <c r="G987" i="1" s="1"/>
  <c r="C987" i="1"/>
  <c r="H986" i="1"/>
  <c r="D986" i="1"/>
  <c r="G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D822" i="1"/>
  <c r="C822" i="1"/>
  <c r="H822" i="1" s="1"/>
  <c r="D821" i="1"/>
  <c r="C821" i="1"/>
  <c r="H821" i="1" s="1"/>
  <c r="H820" i="1"/>
  <c r="D820" i="1"/>
  <c r="G820" i="1" s="1"/>
  <c r="C820" i="1"/>
  <c r="H819" i="1"/>
  <c r="D819" i="1"/>
  <c r="G819" i="1" s="1"/>
  <c r="C819" i="1"/>
  <c r="H818" i="1"/>
  <c r="D818" i="1"/>
  <c r="G818" i="1" s="1"/>
  <c r="C818" i="1"/>
  <c r="D817" i="1"/>
  <c r="C817" i="1"/>
  <c r="H817" i="1" s="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D715" i="1"/>
  <c r="C715" i="1"/>
  <c r="H715" i="1" s="1"/>
  <c r="H714" i="1"/>
  <c r="D714" i="1"/>
  <c r="G714" i="1" s="1"/>
  <c r="C714" i="1"/>
  <c r="D713" i="1"/>
  <c r="C713" i="1"/>
  <c r="H712" i="1"/>
  <c r="D712" i="1"/>
  <c r="G712" i="1" s="1"/>
  <c r="C712" i="1"/>
  <c r="D711" i="1"/>
  <c r="C711" i="1"/>
  <c r="H711" i="1" s="1"/>
  <c r="H710" i="1"/>
  <c r="D710" i="1"/>
  <c r="C710"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D670" i="1"/>
  <c r="C670" i="1"/>
  <c r="H670" i="1" s="1"/>
  <c r="H669" i="1"/>
  <c r="D669" i="1"/>
  <c r="G669" i="1" s="1"/>
  <c r="C669" i="1"/>
  <c r="D668" i="1"/>
  <c r="C668" i="1"/>
  <c r="H668" i="1" s="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C649" i="1"/>
  <c r="H649" i="1" s="1"/>
  <c r="H648" i="1"/>
  <c r="D648" i="1"/>
  <c r="G648" i="1" s="1"/>
  <c r="C648" i="1"/>
  <c r="H647" i="1"/>
  <c r="D647" i="1"/>
  <c r="G647" i="1" s="1"/>
  <c r="C647" i="1"/>
  <c r="H646" i="1"/>
  <c r="D646" i="1"/>
  <c r="G646" i="1" s="1"/>
  <c r="C646" i="1"/>
  <c r="D645" i="1"/>
  <c r="C645" i="1"/>
  <c r="D644" i="1"/>
  <c r="H644" i="1" s="1"/>
  <c r="C644" i="1"/>
  <c r="H643" i="1"/>
  <c r="D643" i="1"/>
  <c r="G643" i="1" s="1"/>
  <c r="C643" i="1"/>
  <c r="H642" i="1"/>
  <c r="D642" i="1"/>
  <c r="G642" i="1" s="1"/>
  <c r="C642" i="1"/>
  <c r="H641" i="1"/>
  <c r="D641" i="1"/>
  <c r="G641" i="1" s="1"/>
  <c r="C641" i="1"/>
  <c r="H632" i="1"/>
  <c r="D632" i="1"/>
  <c r="G632" i="1" s="1"/>
  <c r="C632" i="1"/>
  <c r="D631" i="1"/>
  <c r="H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H619" i="1"/>
  <c r="D619" i="1"/>
  <c r="G619" i="1" s="1"/>
  <c r="C619" i="1"/>
  <c r="H618" i="1"/>
  <c r="D618" i="1"/>
  <c r="G618" i="1" s="1"/>
  <c r="C618" i="1"/>
  <c r="H617" i="1"/>
  <c r="D617" i="1"/>
  <c r="G617" i="1" s="1"/>
  <c r="C617" i="1"/>
  <c r="H616" i="1"/>
  <c r="D616" i="1"/>
  <c r="G616" i="1" s="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C413" i="1"/>
  <c r="D412" i="1"/>
  <c r="G406" i="1"/>
  <c r="D406" i="1"/>
  <c r="C406" i="1"/>
  <c r="H406" i="1" s="1"/>
  <c r="D405" i="1"/>
  <c r="C405" i="1"/>
  <c r="D404" i="1"/>
  <c r="H404" i="1" s="1"/>
  <c r="C404" i="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H378" i="1" s="1"/>
  <c r="C378" i="1"/>
  <c r="G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D370" i="1"/>
  <c r="G370" i="1" s="1"/>
  <c r="C370" i="1"/>
  <c r="D369" i="1"/>
  <c r="C369" i="1"/>
  <c r="G369" i="1" s="1"/>
  <c r="H368" i="1"/>
  <c r="G368" i="1"/>
  <c r="D368" i="1"/>
  <c r="C368" i="1"/>
  <c r="G367" i="1"/>
  <c r="D367" i="1"/>
  <c r="C367" i="1"/>
  <c r="H367" i="1" s="1"/>
  <c r="H366" i="1"/>
  <c r="G366" i="1"/>
  <c r="D366" i="1"/>
  <c r="C366" i="1"/>
  <c r="H365"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C292" i="1"/>
  <c r="D291" i="1"/>
  <c r="C291" i="1"/>
  <c r="H291" i="1" s="1"/>
  <c r="D290" i="1"/>
  <c r="C290" i="1"/>
  <c r="H290" i="1" s="1"/>
  <c r="D289" i="1"/>
  <c r="C289" i="1"/>
  <c r="D288" i="1"/>
  <c r="G288" i="1" s="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C262" i="1"/>
  <c r="H262" i="1" s="1"/>
  <c r="D261" i="1"/>
  <c r="C261" i="1"/>
  <c r="H261" i="1" s="1"/>
  <c r="D260" i="1"/>
  <c r="C260" i="1"/>
  <c r="H260" i="1" s="1"/>
  <c r="D259" i="1"/>
  <c r="H258" i="1"/>
  <c r="G258" i="1"/>
  <c r="D258" i="1"/>
  <c r="C258" i="1"/>
  <c r="D257" i="1"/>
  <c r="C257" i="1"/>
  <c r="H257" i="1" s="1"/>
  <c r="H256" i="1"/>
  <c r="G256"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D210" i="1"/>
  <c r="C210" i="1"/>
  <c r="D209" i="1"/>
  <c r="C209" i="1"/>
  <c r="H209" i="1" s="1"/>
  <c r="H208" i="1"/>
  <c r="G208" i="1"/>
  <c r="D208" i="1"/>
  <c r="C208" i="1"/>
  <c r="H207" i="1"/>
  <c r="G207"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C191" i="1"/>
  <c r="G191" i="1" s="1"/>
  <c r="G190" i="1"/>
  <c r="D190" i="1"/>
  <c r="C190" i="1"/>
  <c r="H190" i="1" s="1"/>
  <c r="D189" i="1"/>
  <c r="C189" i="1"/>
  <c r="H189" i="1" s="1"/>
  <c r="D188" i="1"/>
  <c r="C188" i="1"/>
  <c r="H188" i="1" s="1"/>
  <c r="G187" i="1"/>
  <c r="D187" i="1"/>
  <c r="C187" i="1"/>
  <c r="H187" i="1" s="1"/>
  <c r="D186" i="1"/>
  <c r="C186" i="1"/>
  <c r="H185" i="1"/>
  <c r="G185" i="1"/>
  <c r="D185" i="1"/>
  <c r="C185" i="1"/>
  <c r="D184" i="1"/>
  <c r="H183" i="1"/>
  <c r="G183" i="1"/>
  <c r="D183" i="1"/>
  <c r="C183" i="1"/>
  <c r="D182" i="1"/>
  <c r="C182" i="1"/>
  <c r="H182" i="1" s="1"/>
  <c r="D181" i="1"/>
  <c r="C181" i="1"/>
  <c r="H181" i="1" s="1"/>
  <c r="D180" i="1"/>
  <c r="C180" i="1"/>
  <c r="H180" i="1" s="1"/>
  <c r="D179" i="1"/>
  <c r="C179" i="1"/>
  <c r="H179" i="1" s="1"/>
  <c r="D178" i="1"/>
  <c r="H178" i="1" s="1"/>
  <c r="C178" i="1"/>
  <c r="D177" i="1"/>
  <c r="C177" i="1"/>
  <c r="G177" i="1" s="1"/>
  <c r="D176" i="1"/>
  <c r="H176" i="1" s="1"/>
  <c r="C176" i="1"/>
  <c r="H175" i="1"/>
  <c r="D175" i="1"/>
  <c r="C175" i="1"/>
  <c r="D174" i="1"/>
  <c r="C174" i="1"/>
  <c r="G172" i="1"/>
  <c r="D172" i="1"/>
  <c r="C172" i="1"/>
  <c r="H172" i="1" s="1"/>
  <c r="H171" i="1"/>
  <c r="G171" i="1"/>
  <c r="D171" i="1"/>
  <c r="C171" i="1"/>
  <c r="D170" i="1"/>
  <c r="C170" i="1"/>
  <c r="H170" i="1" s="1"/>
  <c r="D169" i="1"/>
  <c r="C169" i="1"/>
  <c r="H169" i="1" s="1"/>
  <c r="D168" i="1"/>
  <c r="C168" i="1"/>
  <c r="H168" i="1" s="1"/>
  <c r="D167" i="1"/>
  <c r="G167" i="1" s="1"/>
  <c r="C167" i="1"/>
  <c r="D166" i="1"/>
  <c r="C166" i="1"/>
  <c r="H166" i="1" s="1"/>
  <c r="C165" i="1"/>
  <c r="H164" i="1"/>
  <c r="G164" i="1"/>
  <c r="D164" i="1"/>
  <c r="C164" i="1"/>
  <c r="H163" i="1"/>
  <c r="G163" i="1"/>
  <c r="D163" i="1"/>
  <c r="C163" i="1"/>
  <c r="D162" i="1"/>
  <c r="C162" i="1"/>
  <c r="H162" i="1" s="1"/>
  <c r="D161" i="1"/>
  <c r="C161" i="1"/>
  <c r="H161" i="1" s="1"/>
  <c r="D160" i="1"/>
  <c r="C160" i="1"/>
  <c r="H160" i="1" s="1"/>
  <c r="H158" i="1"/>
  <c r="G158" i="1"/>
  <c r="D158" i="1"/>
  <c r="C158" i="1"/>
  <c r="D157" i="1"/>
  <c r="C157" i="1"/>
  <c r="H156" i="1"/>
  <c r="G156" i="1"/>
  <c r="D156" i="1"/>
  <c r="C156" i="1"/>
  <c r="D155" i="1"/>
  <c r="D154" i="1"/>
  <c r="G154" i="1" s="1"/>
  <c r="C154" i="1"/>
  <c r="H153" i="1"/>
  <c r="G153" i="1"/>
  <c r="D153" i="1"/>
  <c r="C153" i="1"/>
  <c r="H152" i="1"/>
  <c r="G152" i="1"/>
  <c r="D152" i="1"/>
  <c r="C152" i="1"/>
  <c r="H151" i="1"/>
  <c r="G151" i="1"/>
  <c r="D151" i="1"/>
  <c r="C151" i="1"/>
  <c r="D150" i="1"/>
  <c r="C150" i="1"/>
  <c r="D149" i="1"/>
  <c r="C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C135" i="1"/>
  <c r="G135" i="1" s="1"/>
  <c r="H134" i="1"/>
  <c r="G134" i="1"/>
  <c r="D134" i="1"/>
  <c r="C134" i="1"/>
  <c r="H133" i="1"/>
  <c r="G133" i="1"/>
  <c r="D133" i="1"/>
  <c r="C133" i="1"/>
  <c r="D132" i="1"/>
  <c r="G132" i="1" s="1"/>
  <c r="C132" i="1"/>
  <c r="D131" i="1"/>
  <c r="C131" i="1"/>
  <c r="H131" i="1" s="1"/>
  <c r="C130" i="1"/>
  <c r="H128" i="1"/>
  <c r="G128" i="1"/>
  <c r="D128" i="1"/>
  <c r="C128" i="1"/>
  <c r="H127" i="1"/>
  <c r="G127" i="1"/>
  <c r="D127" i="1"/>
  <c r="C127" i="1"/>
  <c r="D126" i="1"/>
  <c r="C126" i="1"/>
  <c r="D125" i="1"/>
  <c r="H125" i="1" s="1"/>
  <c r="C125" i="1"/>
  <c r="C124" i="1"/>
  <c r="D123" i="1"/>
  <c r="C123" i="1"/>
  <c r="H123" i="1" s="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C89" i="1"/>
  <c r="H89" i="1" s="1"/>
  <c r="H88" i="1"/>
  <c r="G88" i="1"/>
  <c r="D88" i="1"/>
  <c r="C88" i="1"/>
  <c r="D87" i="1"/>
  <c r="C87" i="1"/>
  <c r="H87" i="1" s="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7" i="1"/>
  <c r="G77" i="1"/>
  <c r="D77" i="1"/>
  <c r="C77" i="1"/>
  <c r="H76" i="1"/>
  <c r="G76" i="1"/>
  <c r="D76" i="1"/>
  <c r="C76" i="1"/>
  <c r="H75" i="1"/>
  <c r="G75" i="1"/>
  <c r="D75" i="1"/>
  <c r="C75" i="1"/>
  <c r="H74" i="1"/>
  <c r="G74" i="1"/>
  <c r="D74" i="1"/>
  <c r="C74" i="1"/>
  <c r="H73" i="1"/>
  <c r="G73" i="1"/>
  <c r="D73" i="1"/>
  <c r="C73" i="1"/>
  <c r="H72" i="1"/>
  <c r="G72" i="1"/>
  <c r="D72" i="1"/>
  <c r="C72" i="1"/>
  <c r="H71" i="1"/>
  <c r="D71" i="1"/>
  <c r="C71" i="1"/>
  <c r="G71" i="1" s="1"/>
  <c r="H70" i="1"/>
  <c r="D70" i="1"/>
  <c r="C70" i="1"/>
  <c r="G70" i="1" s="1"/>
  <c r="H69" i="1"/>
  <c r="G69" i="1"/>
  <c r="D69" i="1"/>
  <c r="C69" i="1"/>
  <c r="H68" i="1"/>
  <c r="G68" i="1"/>
  <c r="D68" i="1"/>
  <c r="C68" i="1"/>
  <c r="H67" i="1"/>
  <c r="G67" i="1"/>
  <c r="D67" i="1"/>
  <c r="C67" i="1"/>
  <c r="H66" i="1"/>
  <c r="G66" i="1"/>
  <c r="D66" i="1"/>
  <c r="C66" i="1"/>
  <c r="D65" i="1"/>
  <c r="C65" i="1"/>
  <c r="H65" i="1" s="1"/>
  <c r="D64" i="1"/>
  <c r="C64" i="1"/>
  <c r="G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C53" i="1"/>
  <c r="G53" i="1" s="1"/>
  <c r="H52" i="1"/>
  <c r="G52" i="1"/>
  <c r="D52" i="1"/>
  <c r="C52" i="1"/>
  <c r="H51" i="1"/>
  <c r="G51" i="1"/>
  <c r="D51" i="1"/>
  <c r="C51" i="1"/>
  <c r="H50" i="1"/>
  <c r="D50" i="1"/>
  <c r="C50" i="1"/>
  <c r="G50" i="1" s="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76" i="1" l="1"/>
  <c r="H1224" i="1"/>
  <c r="D1409" i="1"/>
  <c r="H1411" i="1"/>
  <c r="H1237" i="1"/>
  <c r="H1234" i="1"/>
  <c r="H1232" i="1"/>
  <c r="H1228" i="1"/>
  <c r="E280" i="9"/>
  <c r="B280" i="9" s="1"/>
  <c r="D245" i="5"/>
  <c r="H1226" i="1"/>
  <c r="H1225" i="1"/>
  <c r="E281" i="9"/>
  <c r="B281" i="9" s="1"/>
  <c r="C1223" i="1"/>
  <c r="G1223" i="1" s="1"/>
  <c r="G631" i="1"/>
  <c r="H1004" i="1"/>
  <c r="F19" i="5"/>
  <c r="G1004" i="1"/>
  <c r="G1023" i="1"/>
  <c r="G1028" i="1"/>
  <c r="H405" i="1"/>
  <c r="D644" i="4"/>
  <c r="F644" i="4" s="1"/>
  <c r="G405" i="1"/>
  <c r="G404" i="1"/>
  <c r="H292" i="1"/>
  <c r="G292" i="1"/>
  <c r="G291" i="1"/>
  <c r="G290" i="1"/>
  <c r="H413" i="1"/>
  <c r="G413" i="1"/>
  <c r="H411" i="1"/>
  <c r="H289" i="1"/>
  <c r="G289" i="1"/>
  <c r="C412" i="1"/>
  <c r="G412" i="1" s="1"/>
  <c r="E238" i="5"/>
  <c r="D1215" i="1" s="1"/>
  <c r="C1576" i="1"/>
  <c r="G1578" i="1"/>
  <c r="G1499" i="1"/>
  <c r="G1501" i="1"/>
  <c r="C1483" i="1"/>
  <c r="H1480" i="1"/>
  <c r="G821" i="1"/>
  <c r="H709" i="1"/>
  <c r="E30" i="9"/>
  <c r="B30" i="9" s="1"/>
  <c r="H174" i="1"/>
  <c r="F177" i="4"/>
  <c r="H167" i="1"/>
  <c r="H132" i="1"/>
  <c r="E124" i="4"/>
  <c r="D120" i="1" s="1"/>
  <c r="H255" i="1"/>
  <c r="G178" i="1"/>
  <c r="H165" i="1"/>
  <c r="H154" i="1"/>
  <c r="F133" i="4"/>
  <c r="D130" i="1"/>
  <c r="H130" i="1" s="1"/>
  <c r="F134" i="4"/>
  <c r="G121" i="1"/>
  <c r="H124" i="1"/>
  <c r="H1223" i="1"/>
  <c r="H1438" i="1"/>
  <c r="G1436" i="1"/>
  <c r="J1439" i="1"/>
  <c r="G1438" i="1"/>
  <c r="H1475" i="1"/>
  <c r="G1475" i="1"/>
  <c r="D38" i="7"/>
  <c r="H1271" i="1"/>
  <c r="H1221" i="1"/>
  <c r="H1219" i="1"/>
  <c r="E245" i="5"/>
  <c r="D1222" i="1" s="1"/>
  <c r="H1241" i="1"/>
  <c r="H1218" i="1"/>
  <c r="H1216" i="1"/>
  <c r="D1216" i="1"/>
  <c r="H1160" i="1"/>
  <c r="H1156" i="1"/>
  <c r="D1154" i="1"/>
  <c r="H1154" i="1" s="1"/>
  <c r="E284" i="9"/>
  <c r="B284" i="9" s="1"/>
  <c r="H1064" i="1"/>
  <c r="H1030" i="1"/>
  <c r="H1023" i="1"/>
  <c r="F45" i="5"/>
  <c r="H1018" i="1"/>
  <c r="H1015" i="1"/>
  <c r="F35" i="5"/>
  <c r="H1000" i="1"/>
  <c r="E12" i="5"/>
  <c r="E7" i="5" s="1"/>
  <c r="D985" i="1" s="1"/>
  <c r="G1409" i="1"/>
  <c r="E644" i="4"/>
  <c r="D638" i="1" s="1"/>
  <c r="H412" i="1"/>
  <c r="E22" i="9"/>
  <c r="B22" i="9" s="1"/>
  <c r="E274" i="9"/>
  <c r="B274" i="9" s="1"/>
  <c r="G822" i="1"/>
  <c r="G715" i="1"/>
  <c r="G710" i="1"/>
  <c r="G649" i="1"/>
  <c r="G644" i="1"/>
  <c r="G411" i="1"/>
  <c r="G260" i="1"/>
  <c r="G261" i="1"/>
  <c r="D263" i="4"/>
  <c r="C206" i="1"/>
  <c r="G189" i="1"/>
  <c r="G188" i="1"/>
  <c r="C184" i="1"/>
  <c r="H184" i="1" s="1"/>
  <c r="G181" i="1"/>
  <c r="G180" i="1"/>
  <c r="E41" i="9"/>
  <c r="B41" i="9" s="1"/>
  <c r="C173" i="1"/>
  <c r="H173" i="1" s="1"/>
  <c r="G166" i="1"/>
  <c r="G162" i="1"/>
  <c r="C155" i="1"/>
  <c r="C129" i="1"/>
  <c r="H129" i="1" s="1"/>
  <c r="H126" i="1"/>
  <c r="G124" i="1"/>
  <c r="G123" i="1"/>
  <c r="H122" i="1"/>
  <c r="F214" i="9"/>
  <c r="B214" i="9" s="1"/>
  <c r="C1222" i="1"/>
  <c r="F246" i="5"/>
  <c r="F242" i="5"/>
  <c r="G1138" i="1"/>
  <c r="G1064" i="1"/>
  <c r="G1033" i="1"/>
  <c r="G1030" i="1"/>
  <c r="G1032" i="1"/>
  <c r="G1018" i="1"/>
  <c r="G1015" i="1"/>
  <c r="C1013" i="1"/>
  <c r="H1013" i="1" s="1"/>
  <c r="G1014" i="1"/>
  <c r="G1006" i="1"/>
  <c r="G1003" i="1"/>
  <c r="G1002" i="1"/>
  <c r="D12" i="5"/>
  <c r="C997" i="1"/>
  <c r="H997" i="1" s="1"/>
  <c r="G998" i="1"/>
  <c r="G996" i="1"/>
  <c r="C990" i="1"/>
  <c r="G991" i="1"/>
  <c r="G1026" i="1"/>
  <c r="G1025" i="1"/>
  <c r="E283" i="9"/>
  <c r="B283" i="9" s="1"/>
  <c r="G817" i="1"/>
  <c r="F222" i="9"/>
  <c r="E46" i="9"/>
  <c r="B46" i="9" s="1"/>
  <c r="G713" i="1"/>
  <c r="H713" i="1"/>
  <c r="G711" i="1"/>
  <c r="E39" i="9"/>
  <c r="B39" i="9" s="1"/>
  <c r="G670" i="1"/>
  <c r="G668" i="1"/>
  <c r="G645" i="1"/>
  <c r="H645" i="1"/>
  <c r="G397" i="1"/>
  <c r="G398" i="1"/>
  <c r="G379" i="1"/>
  <c r="H369" i="1"/>
  <c r="H364" i="1"/>
  <c r="F369" i="4"/>
  <c r="G364" i="1"/>
  <c r="G365" i="1"/>
  <c r="E350" i="4"/>
  <c r="D643" i="4"/>
  <c r="F417" i="4"/>
  <c r="E273" i="9"/>
  <c r="B273" i="9" s="1"/>
  <c r="F416" i="4"/>
  <c r="G262" i="1"/>
  <c r="G255" i="1"/>
  <c r="G257" i="1"/>
  <c r="D252" i="4"/>
  <c r="E68" i="9"/>
  <c r="B68" i="9" s="1"/>
  <c r="G210" i="1"/>
  <c r="E56" i="9"/>
  <c r="B56" i="9" s="1"/>
  <c r="F224" i="9"/>
  <c r="G209" i="1"/>
  <c r="H186" i="1"/>
  <c r="G184" i="1"/>
  <c r="G186" i="1"/>
  <c r="B222" i="9"/>
  <c r="G182" i="1"/>
  <c r="E44" i="9"/>
  <c r="B44" i="9" s="1"/>
  <c r="F219" i="9"/>
  <c r="B219" i="9" s="1"/>
  <c r="E43" i="9"/>
  <c r="B43" i="9" s="1"/>
  <c r="E42" i="9"/>
  <c r="B42" i="9" s="1"/>
  <c r="G179" i="1"/>
  <c r="F218" i="9"/>
  <c r="B218" i="9" s="1"/>
  <c r="H177" i="1"/>
  <c r="G173" i="1"/>
  <c r="G175" i="1"/>
  <c r="G174" i="1"/>
  <c r="G170" i="1"/>
  <c r="G169" i="1"/>
  <c r="G168" i="1"/>
  <c r="G165" i="1"/>
  <c r="F169" i="4"/>
  <c r="E163" i="4"/>
  <c r="D159" i="1" s="1"/>
  <c r="E40" i="9"/>
  <c r="B40" i="9" s="1"/>
  <c r="G161" i="1"/>
  <c r="G160" i="1"/>
  <c r="H155" i="1"/>
  <c r="H157" i="1"/>
  <c r="G155" i="1"/>
  <c r="G157" i="1"/>
  <c r="E152" i="4"/>
  <c r="F217" i="9"/>
  <c r="B217" i="9" s="1"/>
  <c r="G150" i="1"/>
  <c r="G149" i="1"/>
  <c r="H149" i="1"/>
  <c r="H150" i="1"/>
  <c r="G146" i="1"/>
  <c r="G131" i="1"/>
  <c r="G129" i="1"/>
  <c r="G126" i="1"/>
  <c r="F128" i="4"/>
  <c r="G125" i="1"/>
  <c r="G122" i="1"/>
  <c r="G87" i="1"/>
  <c r="G89" i="1"/>
  <c r="H79" i="1"/>
  <c r="H81" i="1"/>
  <c r="G79" i="1"/>
  <c r="G81" i="1"/>
  <c r="E33" i="9"/>
  <c r="B33" i="9" s="1"/>
  <c r="H64" i="1"/>
  <c r="D50" i="4"/>
  <c r="G65" i="1"/>
  <c r="E29" i="9"/>
  <c r="B29" i="9" s="1"/>
  <c r="F239" i="5"/>
  <c r="E290" i="9"/>
  <c r="B290" i="9" s="1"/>
  <c r="H1163" i="1"/>
  <c r="G1157" i="1"/>
  <c r="G1156" i="1"/>
  <c r="G1154" i="1"/>
  <c r="G1155" i="1"/>
  <c r="F70" i="5"/>
  <c r="G1048" i="1"/>
  <c r="D69" i="5"/>
  <c r="G1050" i="1"/>
  <c r="H1068" i="1"/>
  <c r="H1072" i="1"/>
  <c r="H1076" i="1"/>
  <c r="H1080" i="1"/>
  <c r="H1084" i="1"/>
  <c r="H1088" i="1"/>
  <c r="H1092" i="1"/>
  <c r="H1096" i="1"/>
  <c r="H1098" i="1"/>
  <c r="H1100" i="1"/>
  <c r="H1102" i="1"/>
  <c r="H1104" i="1"/>
  <c r="H1106" i="1"/>
  <c r="H1108" i="1"/>
  <c r="H1110" i="1"/>
  <c r="H1125" i="1"/>
  <c r="H1127" i="1"/>
  <c r="H1129" i="1"/>
  <c r="H1131" i="1"/>
  <c r="H1133" i="1"/>
  <c r="H1135" i="1"/>
  <c r="H1137" i="1"/>
  <c r="H1139" i="1"/>
  <c r="H1141" i="1"/>
  <c r="H1143" i="1"/>
  <c r="H1145" i="1"/>
  <c r="H1147" i="1"/>
  <c r="H1149" i="1"/>
  <c r="H1151" i="1"/>
  <c r="H1070" i="1"/>
  <c r="H1074" i="1"/>
  <c r="H1078" i="1"/>
  <c r="H1082" i="1"/>
  <c r="H1086" i="1"/>
  <c r="H1090" i="1"/>
  <c r="H1094" i="1"/>
  <c r="H1097" i="1"/>
  <c r="H1099" i="1"/>
  <c r="H1101" i="1"/>
  <c r="H1103" i="1"/>
  <c r="H1105" i="1"/>
  <c r="H1107" i="1"/>
  <c r="H1109" i="1"/>
  <c r="H1111" i="1"/>
  <c r="H1126" i="1"/>
  <c r="H1128" i="1"/>
  <c r="H1130" i="1"/>
  <c r="H1132" i="1"/>
  <c r="H1134" i="1"/>
  <c r="H1136" i="1"/>
  <c r="H1138" i="1"/>
  <c r="H1140" i="1"/>
  <c r="H1142" i="1"/>
  <c r="H1144" i="1"/>
  <c r="H1146" i="1"/>
  <c r="H1148" i="1"/>
  <c r="H1150" i="1"/>
  <c r="H1155" i="1"/>
  <c r="H1356" i="1"/>
  <c r="H1360" i="1"/>
  <c r="H1364" i="1"/>
  <c r="H1368" i="1"/>
  <c r="H1372" i="1"/>
  <c r="H1376" i="1"/>
  <c r="H1380" i="1"/>
  <c r="H1384" i="1"/>
  <c r="H1388" i="1"/>
  <c r="H1392" i="1"/>
  <c r="H1396" i="1"/>
  <c r="H1400" i="1"/>
  <c r="H1404" i="1"/>
  <c r="H1412" i="1"/>
  <c r="H1416" i="1"/>
  <c r="H1420" i="1"/>
  <c r="H1424" i="1"/>
  <c r="H1428" i="1"/>
  <c r="H1432" i="1"/>
  <c r="H1439" i="1"/>
  <c r="G1440" i="1"/>
  <c r="J1440" i="1"/>
  <c r="H1441" i="1"/>
  <c r="G1442" i="1"/>
  <c r="J1442" i="1"/>
  <c r="H1443" i="1"/>
  <c r="G1444" i="1"/>
  <c r="J1444" i="1"/>
  <c r="J1445" i="1"/>
  <c r="I1450" i="1"/>
  <c r="H1477" i="1"/>
  <c r="G1477" i="1"/>
  <c r="J1452" i="1"/>
  <c r="H1452" i="1"/>
  <c r="G1452" i="1"/>
  <c r="H1472" i="1"/>
  <c r="G1472" i="1"/>
  <c r="G1160" i="1"/>
  <c r="G1161" i="1"/>
  <c r="G1162" i="1"/>
  <c r="G1163" i="1"/>
  <c r="G1164" i="1"/>
  <c r="G1165"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H1434" i="1"/>
  <c r="H1437" i="1"/>
  <c r="G1439" i="1"/>
  <c r="H1440" i="1"/>
  <c r="G1441" i="1"/>
  <c r="I1441" i="1" s="1"/>
  <c r="H1442" i="1"/>
  <c r="G1443" i="1"/>
  <c r="I1443" i="1" s="1"/>
  <c r="H1444" i="1"/>
  <c r="H1449" i="1"/>
  <c r="G1449" i="1"/>
  <c r="I1449" i="1" s="1"/>
  <c r="H1454" i="1"/>
  <c r="G1454" i="1"/>
  <c r="J1456" i="1"/>
  <c r="H1456" i="1"/>
  <c r="G1456" i="1"/>
  <c r="J1460" i="1"/>
  <c r="H1460" i="1"/>
  <c r="G1460" i="1"/>
  <c r="I1460" i="1" s="1"/>
  <c r="J1477" i="1"/>
  <c r="E6" i="4"/>
  <c r="H1357" i="1"/>
  <c r="G1359" i="1"/>
  <c r="H1361" i="1"/>
  <c r="G1363" i="1"/>
  <c r="H1365" i="1"/>
  <c r="G1367" i="1"/>
  <c r="H1369" i="1"/>
  <c r="G1371" i="1"/>
  <c r="H1373" i="1"/>
  <c r="G1375" i="1"/>
  <c r="H1377" i="1"/>
  <c r="G1379" i="1"/>
  <c r="H1381" i="1"/>
  <c r="H1385" i="1"/>
  <c r="G1387" i="1"/>
  <c r="H1389" i="1"/>
  <c r="G1391" i="1"/>
  <c r="H1393" i="1"/>
  <c r="G1395" i="1"/>
  <c r="H1397" i="1"/>
  <c r="G1399" i="1"/>
  <c r="H1401" i="1"/>
  <c r="G1403" i="1"/>
  <c r="H1405" i="1"/>
  <c r="G1407" i="1"/>
  <c r="H1409" i="1"/>
  <c r="G1411" i="1"/>
  <c r="H1413" i="1"/>
  <c r="G1415" i="1"/>
  <c r="H1417" i="1"/>
  <c r="G1419" i="1"/>
  <c r="H1421" i="1"/>
  <c r="G1423" i="1"/>
  <c r="H1425" i="1"/>
  <c r="G1427" i="1"/>
  <c r="H1429" i="1"/>
  <c r="H1433" i="1"/>
  <c r="H1436" i="1"/>
  <c r="H1446" i="1"/>
  <c r="G1446" i="1"/>
  <c r="I1446" i="1" s="1"/>
  <c r="J1448" i="1"/>
  <c r="H1448" i="1"/>
  <c r="G1448" i="1"/>
  <c r="I1448" i="1" s="1"/>
  <c r="H1462" i="1"/>
  <c r="G1462" i="1"/>
  <c r="I1462" i="1" s="1"/>
  <c r="H1466" i="1"/>
  <c r="G1466" i="1"/>
  <c r="I1466" i="1" s="1"/>
  <c r="J1472" i="1"/>
  <c r="D7" i="4"/>
  <c r="E528" i="4"/>
  <c r="E635" i="4" s="1"/>
  <c r="D629" i="1" s="1"/>
  <c r="J1457" i="1"/>
  <c r="D44" i="4"/>
  <c r="F91" i="4"/>
  <c r="D82" i="4"/>
  <c r="F125" i="4"/>
  <c r="D124" i="4"/>
  <c r="H1445" i="1"/>
  <c r="H1464" i="1"/>
  <c r="I1464" i="1" s="1"/>
  <c r="J1464" i="1"/>
  <c r="H1465" i="1"/>
  <c r="I1465" i="1" s="1"/>
  <c r="H1468" i="1"/>
  <c r="I1468" i="1" s="1"/>
  <c r="J1468" i="1"/>
  <c r="H1471" i="1"/>
  <c r="I1471" i="1" s="1"/>
  <c r="H1474" i="1"/>
  <c r="I1474" i="1" s="1"/>
  <c r="J1474" i="1"/>
  <c r="H1476" i="1"/>
  <c r="I1476" i="1" s="1"/>
  <c r="H1479" i="1"/>
  <c r="I1479" i="1" s="1"/>
  <c r="J1479" i="1"/>
  <c r="G1481" i="1"/>
  <c r="H1484" i="1"/>
  <c r="G1486" i="1"/>
  <c r="G1489" i="1"/>
  <c r="H1492" i="1"/>
  <c r="G1494" i="1"/>
  <c r="G1497" i="1"/>
  <c r="H1500" i="1"/>
  <c r="G1502" i="1"/>
  <c r="G1505" i="1"/>
  <c r="H1508" i="1"/>
  <c r="G1510" i="1"/>
  <c r="G1513" i="1"/>
  <c r="H1516" i="1"/>
  <c r="G1518" i="1"/>
  <c r="G1521" i="1"/>
  <c r="H1524" i="1"/>
  <c r="G1526" i="1"/>
  <c r="G1529" i="1"/>
  <c r="H1532" i="1"/>
  <c r="G1534" i="1"/>
  <c r="G1537" i="1"/>
  <c r="H1540" i="1"/>
  <c r="G1542" i="1"/>
  <c r="G1545" i="1"/>
  <c r="H1548" i="1"/>
  <c r="G1550" i="1"/>
  <c r="G1553" i="1"/>
  <c r="H1556" i="1"/>
  <c r="G1558" i="1"/>
  <c r="G1561" i="1"/>
  <c r="H1564" i="1"/>
  <c r="G1566" i="1"/>
  <c r="G1569" i="1"/>
  <c r="H1572" i="1"/>
  <c r="G1574" i="1"/>
  <c r="G1577" i="1"/>
  <c r="H1580" i="1"/>
  <c r="F153" i="4"/>
  <c r="D152" i="4"/>
  <c r="E407" i="4"/>
  <c r="D402" i="1" s="1"/>
  <c r="H1451" i="1"/>
  <c r="I1451" i="1" s="1"/>
  <c r="J1451" i="1"/>
  <c r="G1453" i="1"/>
  <c r="H1455" i="1"/>
  <c r="I1455" i="1" s="1"/>
  <c r="J1455" i="1"/>
  <c r="G1457" i="1"/>
  <c r="I1457" i="1" s="1"/>
  <c r="H1459" i="1"/>
  <c r="I1459" i="1" s="1"/>
  <c r="J1459" i="1"/>
  <c r="G1461" i="1"/>
  <c r="G1463" i="1"/>
  <c r="I1463" i="1" s="1"/>
  <c r="G1467" i="1"/>
  <c r="I1467" i="1" s="1"/>
  <c r="G1473" i="1"/>
  <c r="I1473" i="1" s="1"/>
  <c r="G1478" i="1"/>
  <c r="I1478" i="1" s="1"/>
  <c r="D163" i="4"/>
  <c r="F421" i="4"/>
  <c r="D420" i="4"/>
  <c r="D106" i="4"/>
  <c r="F140" i="4"/>
  <c r="F164" i="4"/>
  <c r="D224" i="4"/>
  <c r="D311" i="4"/>
  <c r="F345" i="4"/>
  <c r="D363" i="4"/>
  <c r="D484" i="4"/>
  <c r="E643" i="4"/>
  <c r="D637" i="1" s="1"/>
  <c r="G289" i="9"/>
  <c r="E289" i="9" s="1"/>
  <c r="B289" i="9" s="1"/>
  <c r="F177" i="5"/>
  <c r="D176" i="5"/>
  <c r="E146" i="5"/>
  <c r="D1124" i="1" s="1"/>
  <c r="G287" i="9"/>
  <c r="E287" i="9" s="1"/>
  <c r="B287" i="9" s="1"/>
  <c r="D146" i="5"/>
  <c r="F149" i="5"/>
  <c r="F191" i="5"/>
  <c r="D190" i="5"/>
  <c r="D196" i="4"/>
  <c r="D299" i="4"/>
  <c r="D351" i="4"/>
  <c r="D528" i="4"/>
  <c r="D580" i="4"/>
  <c r="G286" i="9"/>
  <c r="E286" i="9" s="1"/>
  <c r="B286" i="9" s="1"/>
  <c r="F88" i="5"/>
  <c r="D87" i="5"/>
  <c r="E141" i="6"/>
  <c r="F603" i="4"/>
  <c r="D78" i="5"/>
  <c r="D134" i="5"/>
  <c r="G292" i="9"/>
  <c r="E292" i="9" s="1"/>
  <c r="B292" i="9" s="1"/>
  <c r="F206" i="5"/>
  <c r="D114" i="6"/>
  <c r="E76" i="9"/>
  <c r="B76" i="9" s="1"/>
  <c r="E80" i="9"/>
  <c r="B80" i="9" s="1"/>
  <c r="E84" i="9"/>
  <c r="B84" i="9" s="1"/>
  <c r="D238" i="5"/>
  <c r="D258" i="5"/>
  <c r="D5" i="6"/>
  <c r="D89" i="6"/>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F212" i="9" s="1"/>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I10" i="9"/>
  <c r="E87" i="5"/>
  <c r="D1065" i="1" s="1"/>
  <c r="E176" i="5"/>
  <c r="D42" i="8"/>
  <c r="G294" i="9" s="1"/>
  <c r="E294" i="9" s="1"/>
  <c r="B224" i="9"/>
  <c r="B234" i="9"/>
  <c r="B240" i="9"/>
  <c r="B250" i="9"/>
  <c r="B256" i="9"/>
  <c r="B266" i="9"/>
  <c r="B212" i="9"/>
  <c r="B228" i="9"/>
  <c r="B244" i="9"/>
  <c r="B260" i="9"/>
  <c r="B216" i="9"/>
  <c r="B220" i="9"/>
  <c r="B226" i="9"/>
  <c r="B232" i="9"/>
  <c r="B242" i="9"/>
  <c r="B248" i="9"/>
  <c r="B258" i="9"/>
  <c r="B264" i="9"/>
  <c r="G1222" i="1" l="1"/>
  <c r="C638" i="1"/>
  <c r="G638" i="1" s="1"/>
  <c r="G1576" i="1"/>
  <c r="H1576" i="1"/>
  <c r="H1483" i="1"/>
  <c r="G1483" i="1"/>
  <c r="G130" i="1"/>
  <c r="C1469" i="1"/>
  <c r="H31" i="3"/>
  <c r="G297" i="9"/>
  <c r="E297" i="9" s="1"/>
  <c r="E237" i="5"/>
  <c r="E175" i="5" s="1"/>
  <c r="D1152" i="1" s="1"/>
  <c r="F245" i="5"/>
  <c r="H1222" i="1"/>
  <c r="F12" i="5"/>
  <c r="I20" i="3"/>
  <c r="D990" i="1"/>
  <c r="H990" i="1" s="1"/>
  <c r="E165" i="9"/>
  <c r="B165" i="9" s="1"/>
  <c r="F263" i="4"/>
  <c r="C259" i="1"/>
  <c r="H206" i="1"/>
  <c r="G206" i="1"/>
  <c r="G1013" i="1"/>
  <c r="G997" i="1"/>
  <c r="G990" i="1"/>
  <c r="D7" i="5"/>
  <c r="F7" i="5" s="1"/>
  <c r="E408" i="4"/>
  <c r="D403" i="1" s="1"/>
  <c r="D345" i="1"/>
  <c r="F643" i="4"/>
  <c r="C637" i="1"/>
  <c r="G637" i="1" s="1"/>
  <c r="C248" i="1"/>
  <c r="F252" i="4"/>
  <c r="E151" i="4"/>
  <c r="D148" i="1"/>
  <c r="F50" i="4"/>
  <c r="C46" i="1"/>
  <c r="F69" i="5"/>
  <c r="C1047" i="1"/>
  <c r="B294" i="9"/>
  <c r="F258" i="5"/>
  <c r="C1235" i="1"/>
  <c r="H20" i="9"/>
  <c r="G20" i="9"/>
  <c r="D151" i="4"/>
  <c r="F152" i="4"/>
  <c r="C148" i="1"/>
  <c r="F82" i="4"/>
  <c r="C78" i="1"/>
  <c r="I1442" i="1"/>
  <c r="E164" i="9"/>
  <c r="B164" i="9" s="1"/>
  <c r="F238" i="5"/>
  <c r="D237" i="5"/>
  <c r="D175" i="5" s="1"/>
  <c r="C1215" i="1"/>
  <c r="I28" i="3"/>
  <c r="D1435" i="1"/>
  <c r="F580" i="4"/>
  <c r="C574" i="1"/>
  <c r="F196" i="4"/>
  <c r="C192" i="1"/>
  <c r="E68" i="5"/>
  <c r="F420" i="4"/>
  <c r="D635" i="4"/>
  <c r="C414" i="1"/>
  <c r="F7" i="4"/>
  <c r="D6" i="4"/>
  <c r="C3" i="1"/>
  <c r="I16" i="3"/>
  <c r="E412" i="4"/>
  <c r="D2" i="1"/>
  <c r="I1444" i="1"/>
  <c r="F89" i="6"/>
  <c r="C1383" i="1"/>
  <c r="F134" i="5"/>
  <c r="C1112" i="1"/>
  <c r="F87" i="5"/>
  <c r="C1065" i="1"/>
  <c r="D636" i="4"/>
  <c r="F528" i="4"/>
  <c r="C522" i="1"/>
  <c r="F146" i="5"/>
  <c r="C1124" i="1"/>
  <c r="F176" i="5"/>
  <c r="H22" i="3"/>
  <c r="C1153" i="1"/>
  <c r="F311" i="4"/>
  <c r="C306" i="1"/>
  <c r="F106" i="4"/>
  <c r="C102" i="1"/>
  <c r="F124" i="4"/>
  <c r="C120" i="1"/>
  <c r="F44" i="4"/>
  <c r="C40" i="1"/>
  <c r="D298" i="4"/>
  <c r="F299" i="4"/>
  <c r="C294" i="1"/>
  <c r="F363" i="4"/>
  <c r="C358" i="1"/>
  <c r="E636" i="4"/>
  <c r="D630" i="1" s="1"/>
  <c r="D522" i="1"/>
  <c r="K1432" i="9"/>
  <c r="G295" i="9"/>
  <c r="E295" i="9" s="1"/>
  <c r="B295" i="9" s="1"/>
  <c r="C1517" i="1"/>
  <c r="I34" i="3"/>
  <c r="I22" i="3"/>
  <c r="D1153" i="1"/>
  <c r="D141" i="6"/>
  <c r="G299" i="9" s="1"/>
  <c r="E299" i="9" s="1"/>
  <c r="F5" i="6"/>
  <c r="H24" i="3"/>
  <c r="C1299" i="1"/>
  <c r="F114" i="6"/>
  <c r="H27" i="3"/>
  <c r="C1408" i="1"/>
  <c r="F78" i="5"/>
  <c r="D68" i="5"/>
  <c r="C1056" i="1"/>
  <c r="D350" i="4"/>
  <c r="F351" i="4"/>
  <c r="C346" i="1"/>
  <c r="G291" i="9"/>
  <c r="E291" i="9" s="1"/>
  <c r="B291" i="9" s="1"/>
  <c r="F190" i="5"/>
  <c r="C1167" i="1"/>
  <c r="F484" i="4"/>
  <c r="C478" i="1"/>
  <c r="F224" i="4"/>
  <c r="C220" i="1"/>
  <c r="F163" i="4"/>
  <c r="C159" i="1"/>
  <c r="I1456" i="1"/>
  <c r="I1439" i="1"/>
  <c r="I1472" i="1"/>
  <c r="I1452" i="1"/>
  <c r="I1477" i="1"/>
  <c r="I1440" i="1"/>
  <c r="H638" i="1" l="1"/>
  <c r="C985" i="1"/>
  <c r="H985" i="1" s="1"/>
  <c r="H637" i="1"/>
  <c r="B297" i="9"/>
  <c r="E296" i="9"/>
  <c r="I10" i="3" s="1"/>
  <c r="H1469" i="1"/>
  <c r="G1469" i="1"/>
  <c r="I23" i="3"/>
  <c r="D1214" i="1"/>
  <c r="H259" i="1"/>
  <c r="G259" i="1"/>
  <c r="H20" i="3"/>
  <c r="H248" i="1"/>
  <c r="G248" i="1"/>
  <c r="D147" i="1"/>
  <c r="I17" i="3"/>
  <c r="E289" i="4"/>
  <c r="E20" i="9"/>
  <c r="B20" i="9" s="1"/>
  <c r="G46" i="1"/>
  <c r="H46" i="1"/>
  <c r="H1047" i="1"/>
  <c r="G1047" i="1"/>
  <c r="E298" i="9"/>
  <c r="B299" i="9"/>
  <c r="G40" i="1"/>
  <c r="H40" i="1"/>
  <c r="G102" i="1"/>
  <c r="H102" i="1"/>
  <c r="G522" i="1"/>
  <c r="H522" i="1"/>
  <c r="I21" i="3"/>
  <c r="D1046" i="1"/>
  <c r="E6" i="5"/>
  <c r="F237" i="5"/>
  <c r="H23" i="3"/>
  <c r="C1214" i="1"/>
  <c r="G78" i="1"/>
  <c r="H78" i="1"/>
  <c r="D289" i="4"/>
  <c r="F151" i="4"/>
  <c r="H17" i="3"/>
  <c r="C147" i="1"/>
  <c r="G346" i="1"/>
  <c r="H346" i="1"/>
  <c r="G294" i="1"/>
  <c r="H294" i="1"/>
  <c r="F175" i="5"/>
  <c r="C1152" i="1"/>
  <c r="H1112" i="1"/>
  <c r="G1112" i="1"/>
  <c r="G414" i="1"/>
  <c r="H414" i="1"/>
  <c r="G192" i="1"/>
  <c r="H192" i="1"/>
  <c r="F68" i="5"/>
  <c r="H21" i="3"/>
  <c r="C1046" i="1"/>
  <c r="D6" i="5"/>
  <c r="D408" i="4"/>
  <c r="F350" i="4"/>
  <c r="C345" i="1"/>
  <c r="G120" i="1"/>
  <c r="H120" i="1"/>
  <c r="H1153" i="1"/>
  <c r="G1153" i="1"/>
  <c r="H1124" i="1"/>
  <c r="G1124" i="1"/>
  <c r="F636" i="4"/>
  <c r="C630" i="1"/>
  <c r="G3" i="1"/>
  <c r="H3" i="1"/>
  <c r="F635" i="4"/>
  <c r="C629" i="1"/>
  <c r="G148" i="1"/>
  <c r="H148" i="1"/>
  <c r="F141" i="6"/>
  <c r="C1435" i="1"/>
  <c r="H9" i="3" s="1"/>
  <c r="H28" i="3"/>
  <c r="G220" i="1"/>
  <c r="H220" i="1"/>
  <c r="H1167" i="1"/>
  <c r="G1167" i="1"/>
  <c r="H1299" i="1"/>
  <c r="G1299" i="1"/>
  <c r="H1408" i="1"/>
  <c r="G1408" i="1"/>
  <c r="G306" i="1"/>
  <c r="H306" i="1"/>
  <c r="G159" i="1"/>
  <c r="H159" i="1"/>
  <c r="G478" i="1"/>
  <c r="H478" i="1"/>
  <c r="G1056" i="1"/>
  <c r="H1056" i="1"/>
  <c r="H1517" i="1"/>
  <c r="G1517" i="1"/>
  <c r="H11" i="3"/>
  <c r="G358" i="1"/>
  <c r="H358" i="1"/>
  <c r="D407" i="4"/>
  <c r="F298" i="4"/>
  <c r="C293" i="1"/>
  <c r="G1065" i="1"/>
  <c r="H1065" i="1"/>
  <c r="H1383" i="1"/>
  <c r="G1383" i="1"/>
  <c r="E639" i="4"/>
  <c r="D407" i="1"/>
  <c r="D412" i="4"/>
  <c r="D290" i="4"/>
  <c r="F6" i="4"/>
  <c r="H16" i="3"/>
  <c r="C2" i="1"/>
  <c r="G574" i="1"/>
  <c r="H574" i="1"/>
  <c r="H1215" i="1"/>
  <c r="G1215" i="1"/>
  <c r="H1235" i="1"/>
  <c r="G1235" i="1"/>
  <c r="E293" i="9"/>
  <c r="G985" i="1" l="1"/>
  <c r="E413" i="4"/>
  <c r="E290" i="4"/>
  <c r="D286" i="1" s="1"/>
  <c r="D285" i="1"/>
  <c r="E291" i="4"/>
  <c r="D287" i="1" s="1"/>
  <c r="E19" i="9"/>
  <c r="C286" i="1"/>
  <c r="F407" i="4"/>
  <c r="C402" i="1"/>
  <c r="G147" i="1"/>
  <c r="H147" i="1"/>
  <c r="D633" i="1"/>
  <c r="K3" i="9"/>
  <c r="I9" i="3"/>
  <c r="F408" i="4"/>
  <c r="C403" i="1"/>
  <c r="H276" i="9"/>
  <c r="D984" i="1"/>
  <c r="D639" i="4"/>
  <c r="F412" i="4"/>
  <c r="C407" i="1"/>
  <c r="G293" i="1"/>
  <c r="H293" i="1"/>
  <c r="G282" i="9"/>
  <c r="E282" i="9" s="1"/>
  <c r="B282" i="9" s="1"/>
  <c r="G276" i="9"/>
  <c r="F6" i="5"/>
  <c r="C984" i="1"/>
  <c r="H1152" i="1"/>
  <c r="G1152" i="1"/>
  <c r="H1214" i="1"/>
  <c r="G1214" i="1"/>
  <c r="G2" i="1"/>
  <c r="H2" i="1"/>
  <c r="N3" i="9"/>
  <c r="I11" i="3"/>
  <c r="H1435" i="1"/>
  <c r="G1435" i="1"/>
  <c r="G629" i="1"/>
  <c r="H629" i="1"/>
  <c r="G630" i="1"/>
  <c r="H630" i="1"/>
  <c r="G345" i="1"/>
  <c r="H345" i="1"/>
  <c r="G1046" i="1"/>
  <c r="H1046" i="1"/>
  <c r="D291" i="4"/>
  <c r="F289" i="4"/>
  <c r="D413" i="4"/>
  <c r="C285" i="1"/>
  <c r="F290" i="4" l="1"/>
  <c r="E415" i="4"/>
  <c r="D410" i="1" s="1"/>
  <c r="D408" i="1"/>
  <c r="E640" i="4"/>
  <c r="E414" i="4"/>
  <c r="D409" i="1" s="1"/>
  <c r="E276" i="9"/>
  <c r="E275" i="9" s="1"/>
  <c r="D640" i="4"/>
  <c r="D641" i="4" s="1"/>
  <c r="D415" i="4"/>
  <c r="F413" i="4"/>
  <c r="C408" i="1"/>
  <c r="G407" i="1"/>
  <c r="H407" i="1"/>
  <c r="G402" i="1"/>
  <c r="H402" i="1"/>
  <c r="F291" i="4"/>
  <c r="C287" i="1"/>
  <c r="H8" i="3"/>
  <c r="G984" i="1"/>
  <c r="H984" i="1"/>
  <c r="D414" i="4"/>
  <c r="G403" i="1"/>
  <c r="H403" i="1"/>
  <c r="G286" i="1"/>
  <c r="H286" i="1"/>
  <c r="G285" i="1"/>
  <c r="H285" i="1"/>
  <c r="F639" i="4"/>
  <c r="C633" i="1"/>
  <c r="B276" i="9" l="1"/>
  <c r="E642" i="4"/>
  <c r="E641" i="4"/>
  <c r="F641" i="4" s="1"/>
  <c r="D634" i="1"/>
  <c r="F414" i="4"/>
  <c r="C409" i="1"/>
  <c r="G287" i="1"/>
  <c r="H287" i="1"/>
  <c r="G408" i="1"/>
  <c r="H408" i="1"/>
  <c r="G633" i="1"/>
  <c r="H633" i="1"/>
  <c r="C635" i="1"/>
  <c r="F415" i="4"/>
  <c r="C410" i="1"/>
  <c r="M3" i="9"/>
  <c r="I8" i="3"/>
  <c r="F640" i="4"/>
  <c r="D642" i="4"/>
  <c r="D645" i="4" s="1"/>
  <c r="C634" i="1"/>
  <c r="E645" i="4" l="1"/>
  <c r="D635" i="1"/>
  <c r="H635" i="1" s="1"/>
  <c r="E646" i="4"/>
  <c r="D636" i="1"/>
  <c r="F645" i="4"/>
  <c r="H18" i="3"/>
  <c r="C639" i="1"/>
  <c r="G409" i="1"/>
  <c r="H409" i="1"/>
  <c r="F642" i="4"/>
  <c r="D646" i="4"/>
  <c r="C636" i="1"/>
  <c r="G410" i="1"/>
  <c r="H410" i="1"/>
  <c r="G634" i="1"/>
  <c r="H634" i="1"/>
  <c r="G635" i="1" l="1"/>
  <c r="D640" i="1"/>
  <c r="I19" i="3"/>
  <c r="D639" i="1"/>
  <c r="G639" i="1" s="1"/>
  <c r="I18" i="3"/>
  <c r="G636" i="1"/>
  <c r="H636" i="1"/>
  <c r="F646" i="4"/>
  <c r="H19" i="3"/>
  <c r="C640" i="1"/>
  <c r="H639" i="1" l="1"/>
  <c r="H7" i="3"/>
  <c r="J3" i="9" s="1"/>
  <c r="G640" i="1"/>
  <c r="H640" i="1"/>
  <c r="I7" i="3" l="1"/>
  <c r="M272" i="9"/>
  <c r="L272" i="9"/>
  <c r="G18" i="9"/>
  <c r="H18" i="9"/>
  <c r="I17" i="9"/>
  <c r="J8" i="9"/>
  <c r="G15" i="9"/>
  <c r="J9" i="9"/>
  <c r="H15" i="9"/>
  <c r="I7" i="9"/>
  <c r="K13" i="9"/>
  <c r="K6" i="9"/>
  <c r="J11" i="9"/>
  <c r="J5" i="9"/>
  <c r="J7" i="9"/>
  <c r="I12" i="9"/>
  <c r="K8" i="9"/>
  <c r="J13" i="9"/>
  <c r="J6" i="9"/>
  <c r="H17" i="9"/>
  <c r="G16" i="9"/>
  <c r="I13" i="9"/>
  <c r="I9" i="9"/>
  <c r="H16" i="9"/>
  <c r="L16" i="9"/>
  <c r="K9" i="9"/>
  <c r="L15" i="9"/>
  <c r="I5" i="9"/>
  <c r="K11" i="9"/>
  <c r="J17" i="9"/>
  <c r="I6" i="9"/>
  <c r="K12" i="9"/>
  <c r="G17" i="9"/>
  <c r="K5" i="9"/>
  <c r="J10" i="9"/>
  <c r="M16" i="9"/>
  <c r="I8" i="9"/>
  <c r="M15" i="9"/>
  <c r="K7" i="9"/>
  <c r="J12" i="9"/>
  <c r="I11" i="9"/>
  <c r="K10" i="9"/>
  <c r="E11" i="9" l="1"/>
  <c r="B11" i="9" s="1"/>
  <c r="E13" i="9"/>
  <c r="B13" i="9" s="1"/>
  <c r="E8" i="9"/>
  <c r="B8" i="9" s="1"/>
  <c r="E18" i="9"/>
  <c r="B18" i="9" s="1"/>
  <c r="E6" i="9"/>
  <c r="B6" i="9" s="1"/>
  <c r="E17" i="9"/>
  <c r="B17" i="9" s="1"/>
  <c r="F16" i="9"/>
  <c r="E16" i="9"/>
  <c r="E5" i="9"/>
  <c r="E12" i="9"/>
  <c r="B12" i="9" s="1"/>
  <c r="E10" i="9"/>
  <c r="B10" i="9" s="1"/>
  <c r="F15" i="9"/>
  <c r="E9" i="9"/>
  <c r="B9" i="9" s="1"/>
  <c r="E15" i="9"/>
  <c r="E7" i="9"/>
  <c r="B7" i="9" s="1"/>
  <c r="F272" i="9"/>
  <c r="F14" i="9" l="1"/>
  <c r="B16" i="9"/>
  <c r="E14" i="9"/>
  <c r="B15" i="9"/>
  <c r="B5" i="9"/>
  <c r="E4" i="9"/>
  <c r="B272" i="9"/>
  <c r="F19"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<sst xmlns="http://schemas.openxmlformats.org/spreadsheetml/2006/main" count="4312" uniqueCount="3393">
  <si>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</si>
  <si>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</si>
  <si>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</si>
  <si>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</si>
  <si>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</si>
  <si>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</si>
  <si>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</si>
  <si>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</si>
  <si>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</si>
  <si>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</si>
  <si>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</si>
  <si>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</si>
  <si>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</si>
  <si>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</si>
  <si>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</si>
  <si>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</si>
  <si>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</si>
  <si>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</si>
  <si>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</si>
  <si>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</si>
  <si>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</si>
  <si>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</si>
  <si>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</si>
  <si>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</si>
  <si>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</si>
  <si>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</si>
  <si>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</si>
  <si>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</si>
  <si>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</si>
  <si>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</si>
  <si>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</si>
  <si>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</si>
  <si>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</si>
  <si>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</si>
  <si>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</si>
  <si>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</si>
  <si>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</si>
  <si>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</si>
  <si>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</si>
  <si>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</si>
  <si>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</si>
  <si>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</si>
  <si>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</si>
  <si>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</si>
  <si>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</si>
  <si>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</si>
  <si>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</si>
  <si>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</si>
  <si>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</si>
  <si>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</si>
  <si>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</si>
  <si>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</si>
  <si>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</si>
  <si>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</si>
  <si>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</si>
  <si>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</si>
  <si>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</si>
  <si>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</si>
  <si>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</si>
  <si>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</si>
  <si>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</si>
  <si>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</si>
  <si>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</si>
  <si>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</si>
  <si>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</si>
  <si>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</si>
  <si>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</si>
  <si>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</si>
  <si>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</si>
  <si>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</si>
  <si>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</si>
  <si>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</si>
  <si>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</si>
  <si>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</si>
  <si>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</si>
  <si>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</si>
  <si>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</si>
  <si>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</si>
  <si>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</si>
  <si>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</si>
  <si>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</si>
  <si>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</si>
  <si>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</si>
  <si>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</si>
  <si>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</si>
  <si>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</si>
  <si>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</si>
  <si>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</si>
  <si>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</si>
  <si>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</si>
  <si>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</si>
  <si>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</si>
  <si>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</si>
  <si>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</si>
  <si>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</si>
  <si>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</si>
  <si>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</si>
  <si>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</si>
  <si>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</si>
  <si>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</si>
  <si>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</si>
  <si>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</si>
  <si>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</si>
  <si>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</si>
  <si>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</si>
  <si>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</si>
  <si>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</si>
  <si>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</si>
  <si>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</si>
  <si>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</si>
  <si>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</si>
  <si>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</si>
  <si>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</si>
  <si>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</si>
  <si>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</si>
  <si>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</si>
  <si>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</si>
  <si>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</si>
  <si>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</si>
  <si>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</si>
  <si>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</si>
  <si>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</si>
  <si>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</si>
  <si>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</si>
  <si>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</si>
  <si>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</si>
  <si>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</si>
  <si>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</si>
  <si>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</si>
  <si>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</si>
  <si>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</si>
  <si>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</si>
  <si>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</si>
  <si>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</si>
  <si>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</si>
  <si>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</si>
  <si>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</si>
  <si>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</si>
  <si>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</si>
  <si>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</si>
  <si>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</si>
  <si>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</si>
  <si>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</si>
  <si>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</si>
  <si>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</si>
  <si>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</si>
  <si>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</si>
  <si>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</si>
  <si>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</si>
  <si>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</si>
  <si>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</si>
  <si>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</si>
  <si>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</si>
  <si>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</si>
  <si>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</si>
  <si>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</si>
  <si>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</si>
  <si>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</si>
  <si>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</si>
  <si>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</si>
  <si>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</si>
  <si>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</si>
  <si>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</si>
  <si>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</si>
  <si>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</si>
  <si>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</si>
  <si>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</si>
  <si>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</si>
  <si>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</si>
  <si>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</si>
  <si>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</si>
  <si>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</si>
  <si>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</si>
  <si>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</si>
  <si>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</si>
  <si>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</si>
  <si>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</si>
  <si>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</si>
  <si>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</si>
  <si>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</si>
  <si>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</si>
  <si>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</si>
  <si>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</si>
  <si>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</si>
  <si>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</si>
  <si>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</si>
  <si>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</si>
  <si>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</si>
  <si>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</si>
  <si>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</si>
  <si>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</si>
  <si>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</si>
  <si>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</si>
  <si>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</si>
  <si>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</si>
  <si>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</si>
  <si>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</si>
  <si>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</si>
  <si>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</si>
  <si>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</si>
  <si>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</si>
  <si>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</si>
  <si>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</si>
  <si>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</si>
  <si>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</si>
  <si>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</si>
  <si>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</si>
  <si>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</si>
  <si>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</si>
  <si>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</si>
  <si>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</si>
  <si>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</si>
  <si>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</si>
  <si>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</si>
  <si>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</si>
  <si>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</si>
  <si>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</si>
  <si>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</si>
  <si>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</si>
  <si>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</si>
  <si>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</si>
  <si>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</si>
  <si>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</si>
  <si>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</si>
  <si>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</si>
  <si>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</si>
  <si>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</si>
  <si>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</si>
  <si>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</si>
  <si>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</si>
  <si>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</si>
  <si>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</si>
  <si>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</si>
  <si>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</si>
  <si>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</si>
  <si>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</si>
  <si>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</si>
  <si>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</si>
  <si>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</si>
  <si>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</si>
  <si>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</si>
  <si>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</si>
  <si>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</si>
  <si>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</si>
  <si>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</si>
  <si>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</si>
  <si>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</si>
  <si>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</si>
  <si>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</si>
  <si>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</si>
  <si>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</si>
  <si>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</si>
  <si>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</si>
  <si>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</si>
  <si>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</si>
  <si>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</si>
  <si>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</si>
  <si>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</si>
  <si>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</si>
  <si>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</si>
  <si>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</si>
  <si>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</si>
  <si>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</si>
  <si>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</si>
  <si>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</si>
  <si>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</si>
  <si>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</si>
  <si>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</si>
  <si>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</si>
  <si>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</si>
  <si>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</si>
  <si>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</si>
  <si>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</si>
  <si>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</si>
  <si>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</si>
  <si>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</si>
  <si>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</si>
  <si>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</si>
  <si>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</si>
  <si>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</si>
  <si>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</si>
  <si>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</si>
  <si>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</si>
  <si>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</si>
  <si>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</si>
  <si>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</si>
  <si>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</si>
  <si>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</si>
  <si>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</si>
  <si>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</si>
  <si>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</si>
  <si>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</si>
  <si>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</si>
  <si>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</si>
  <si>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</si>
  <si>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</si>
  <si>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</si>
  <si>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</si>
  <si>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</si>
  <si>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</si>
  <si>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</si>
  <si>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</si>
  <si>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</si>
  <si>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</si>
  <si>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</si>
  <si>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</si>
  <si>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</si>
  <si>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</si>
  <si>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</si>
  <si>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</si>
  <si>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</si>
  <si>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</si>
  <si>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</si>
  <si>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</si>
  <si>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</si>
  <si>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</si>
  <si>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</si>
  <si>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</si>
  <si>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</si>
  <si>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</si>
  <si>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</si>
  <si>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</si>
  <si>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</si>
  <si>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</si>
  <si>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</si>
  <si>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</si>
  <si>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</si>
  <si>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</si>
  <si>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</si>
  <si>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</si>
  <si>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</si>
  <si>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</si>
  <si>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</si>
  <si>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</si>
  <si>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</si>
  <si>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</si>
  <si>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</si>
  <si>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</si>
  <si>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</si>
  <si>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</si>
  <si>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</si>
  <si>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</si>
  <si>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</si>
  <si>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</si>
  <si>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</si>
  <si>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</si>
  <si>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</si>
  <si>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</si>
  <si>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</si>
  <si>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</si>
  <si>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</si>
  <si>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</si>
  <si>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</si>
  <si>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</si>
  <si>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</si>
  <si>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</si>
  <si>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</si>
  <si>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</si>
  <si>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</si>
  <si>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</si>
  <si>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</si>
  <si>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</si>
  <si>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</si>
  <si>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</si>
  <si>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</si>
  <si>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</si>
  <si>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</si>
  <si>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</si>
  <si>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</si>
  <si>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</si>
  <si>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</si>
  <si>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</si>
  <si>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</si>
  <si>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</si>
  <si>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</si>
  <si>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</si>
  <si>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</si>
  <si>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</si>
  <si>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</si>
  <si>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</si>
  <si>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</si>
  <si>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</si>
  <si>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</si>
  <si>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</si>
  <si>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</si>
  <si>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</si>
  <si>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</si>
  <si>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</si>
  <si>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</si>
  <si>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</si>
  <si>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</si>
  <si>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</si>
  <si>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</si>
  <si>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</si>
  <si>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</si>
  <si>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</si>
  <si>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</si>
  <si>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</si>
  <si>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</si>
  <si>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</si>
  <si>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</si>
  <si>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</si>
  <si>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</si>
  <si>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</si>
  <si>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</si>
  <si>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</si>
  <si>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</si>
  <si>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</si>
  <si>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</si>
  <si>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</si>
  <si>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</si>
  <si>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</si>
  <si>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</si>
  <si>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</si>
  <si>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</si>
  <si>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</si>
  <si>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</si>
  <si>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</si>
  <si>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</si>
  <si>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</si>
  <si>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</si>
  <si>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</si>
  <si>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</si>
  <si>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</si>
  <si>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</si>
  <si>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</si>
  <si>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</si>
  <si>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</si>
  <si>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</si>
  <si>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</si>
  <si>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</si>
  <si>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</si>
  <si>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</si>
  <si>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</si>
  <si>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</si>
  <si>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</si>
  <si>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</si>
  <si>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</si>
  <si>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</si>
  <si>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</si>
  <si>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</si>
  <si>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</si>
  <si>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</si>
  <si>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</si>
  <si>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</si>
  <si>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</si>
  <si>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</si>
  <si>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</si>
  <si>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</si>
  <si>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</si>
  <si>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</si>
  <si>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</si>
  <si>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</si>
  <si>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</si>
  <si>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</si>
  <si>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</si>
  <si>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</si>
  <si>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</si>
  <si>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</si>
  <si>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</si>
  <si>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</si>
  <si>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</si>
  <si>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</si>
  <si>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</si>
  <si>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</si>
  <si>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</si>
  <si>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</si>
  <si>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</si>
  <si>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</si>
  <si>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</si>
  <si>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</si>
  <si>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</si>
  <si>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</si>
  <si>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</si>
  <si>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</si>
  <si>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</si>
  <si>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</si>
  <si>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</si>
  <si>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</si>
  <si>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</si>
  <si>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</si>
  <si>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</si>
  <si>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</si>
  <si>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</si>
  <si>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</si>
  <si>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</si>
  <si>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</si>
  <si>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</si>
  <si>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</si>
  <si>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</si>
  <si>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</si>
  <si>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</si>
  <si>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</si>
  <si>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</si>
  <si>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</si>
  <si>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</si>
  <si>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</si>
  <si>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</si>
  <si>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</si>
  <si>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</si>
  <si>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</si>
  <si>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</si>
  <si>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</si>
  <si>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</si>
  <si>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</si>
  <si>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</si>
  <si>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</si>
  <si>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</si>
  <si>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</si>
  <si>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</si>
  <si>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</si>
  <si>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</si>
  <si>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</si>
  <si>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</si>
  <si>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</si>
  <si>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</si>
  <si>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</si>
  <si>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</si>
  <si>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</si>
  <si>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</si>
  <si>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</si>
  <si>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</si>
  <si>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</si>
  <si>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</si>
  <si>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</si>
  <si>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</si>
  <si>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</si>
  <si>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</si>
  <si>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</si>
  <si>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</si>
  <si>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</si>
  <si>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</si>
  <si>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</si>
  <si>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</si>
  <si>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</si>
  <si>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</si>
  <si>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</si>
  <si>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</si>
  <si>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</si>
  <si>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</si>
  <si>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</si>
  <si>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</si>
  <si>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</si>
  <si>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</si>
  <si>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</si>
  <si>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</si>
  <si>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</si>
  <si>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</si>
  <si>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</si>
  <si>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</si>
  <si>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</si>
  <si>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</si>
  <si>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</si>
  <si>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</si>
  <si>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</si>
  <si>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</si>
  <si>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</si>
  <si>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</si>
  <si>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</si>
  <si>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</si>
  <si>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</si>
  <si>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</si>
  <si>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</si>
  <si>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</si>
  <si>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</si>
  <si>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</si>
  <si>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</si>
  <si>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</si>
  <si>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</si>
  <si>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</si>
  <si>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</si>
  <si>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</si>
  <si>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</si>
  <si>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</si>
  <si>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</si>
  <si>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</si>
  <si>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</si>
  <si>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</si>
  <si>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</si>
  <si>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</si>
  <si>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</si>
  <si>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</si>
  <si>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</si>
  <si>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</si>
  <si>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</si>
  <si>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</si>
  <si>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</si>
  <si>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</si>
  <si>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</si>
  <si>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</si>
  <si>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</si>
  <si>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</si>
  <si>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</si>
  <si>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</si>
  <si>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</si>
  <si>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</si>
  <si>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</si>
  <si>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</si>
  <si>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</si>
  <si>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</si>
  <si>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</si>
  <si>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</si>
  <si>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</si>
  <si>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</si>
  <si>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</si>
  <si>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</si>
  <si>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</si>
  <si>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</si>
  <si>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</si>
  <si>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</si>
  <si>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</si>
  <si>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</si>
  <si>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</si>
  <si>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</si>
  <si>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</si>
  <si>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</si>
  <si>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</si>
  <si>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</si>
  <si>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</si>
  <si>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</si>
  <si>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</si>
  <si>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</si>
  <si>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</si>
  <si>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</si>
  <si>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</si>
  <si>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</si>
  <si>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</si>
  <si>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</si>
  <si>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</si>
  <si>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</si>
  <si>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</si>
  <si>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</si>
  <si>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</si>
  <si>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</si>
  <si>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</si>
  <si>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</si>
  <si>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</si>
  <si>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</si>
  <si>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</si>
  <si>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</si>
  <si>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</si>
  <si>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</si>
  <si>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</si>
  <si>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</si>
  <si>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</si>
  <si>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</si>
  <si>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</si>
  <si>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</si>
  <si>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</si>
  <si>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</si>
  <si>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</si>
  <si>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</si>
  <si>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</si>
  <si>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</si>
  <si>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</si>
  <si>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</si>
  <si>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</si>
  <si>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</si>
  <si>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</si>
  <si>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</si>
  <si>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</si>
  <si>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</si>
  <si>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</si>
  <si>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</si>
  <si>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</si>
  <si>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</si>
  <si>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</si>
  <si>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</si>
  <si>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</si>
  <si>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</si>
  <si>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</si>
  <si>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</si>
  <si>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</si>
  <si>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</si>
  <si>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</si>
  <si>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</si>
  <si>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</si>
  <si>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</si>
  <si>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</si>
  <si>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</si>
  <si>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</si>
  <si>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</si>
  <si>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</si>
  <si>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</si>
  <si>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</si>
  <si>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</si>
  <si>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</si>
  <si>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</si>
  <si>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</si>
  <si>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</si>
  <si>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</si>
  <si>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</si>
  <si>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</si>
  <si>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</si>
  <si>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</si>
  <si>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</si>
  <si>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</si>
  <si>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</si>
  <si>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</si>
  <si>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</si>
  <si>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</si>
  <si>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</si>
  <si>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</si>
  <si>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</si>
  <si>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</si>
  <si>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</si>
  <si>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</si>
  <si>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</si>
  <si>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</si>
  <si>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</si>
  <si>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</si>
  <si>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</si>
  <si>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</si>
  <si>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</si>
  <si>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</si>
  <si>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</si>
  <si>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</si>
  <si>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</si>
  <si>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</si>
  <si>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</si>
  <si>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</si>
  <si>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</si>
  <si>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</si>
  <si>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</si>
  <si>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</si>
  <si>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</si>
  <si>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</si>
  <si>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</si>
  <si>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</si>
  <si>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</si>
  <si>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</si>
  <si>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</si>
  <si>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</si>
  <si>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</si>
  <si>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</si>
  <si>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</si>
  <si>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</si>
  <si>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</si>
  <si>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</si>
  <si>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</si>
  <si>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</si>
  <si>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</si>
  <si>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</si>
  <si>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</si>
  <si>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</si>
  <si>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</si>
  <si>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</si>
  <si>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</si>
  <si>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</si>
  <si>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</si>
  <si>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</si>
  <si>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</si>
  <si>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</si>
  <si>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</si>
  <si>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</si>
  <si>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</si>
  <si>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</si>
  <si>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</si>
  <si>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</si>
  <si>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</si>
  <si>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</si>
  <si>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</si>
  <si>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</si>
  <si>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</si>
  <si>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</si>
  <si>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</si>
  <si>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</si>
  <si>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</si>
  <si>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</si>
  <si>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</si>
  <si>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</si>
  <si>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</si>
  <si>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</si>
  <si>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</si>
  <si>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</si>
  <si>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</si>
  <si>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</si>
  <si>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</si>
  <si>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</si>
  <si>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</si>
  <si>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</si>
  <si>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</si>
  <si>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</si>
  <si>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</si>
  <si>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</si>
  <si>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</si>
  <si>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</si>
  <si>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</si>
  <si>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</si>
  <si>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</si>
  <si>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</si>
  <si>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</si>
  <si>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</si>
  <si>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</si>
  <si>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</si>
  <si>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</si>
  <si>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</si>
  <si>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</si>
  <si>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</si>
  <si>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</si>
  <si>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</si>
  <si>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</si>
  <si>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</si>
  <si>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</si>
  <si>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</si>
  <si>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</si>
  <si>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</si>
  <si>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</si>
  <si>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</si>
  <si>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</si>
  <si>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</si>
  <si>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</si>
  <si>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</si>
  <si>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</si>
  <si>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</si>
  <si>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</si>
  <si>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</si>
  <si>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</si>
  <si>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</si>
  <si>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</si>
  <si>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</si>
  <si>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</si>
  <si>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</si>
  <si>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</si>
  <si>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</si>
  <si>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</si>
  <si>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</si>
  <si>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</si>
  <si>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</si>
  <si>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</si>
  <si>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</si>
  <si>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</si>
  <si>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</si>
  <si>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</si>
  <si>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</si>
  <si>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</si>
  <si>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</si>
  <si>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</si>
  <si>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</si>
  <si>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</si>
  <si>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</si>
  <si>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</si>
  <si>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</si>
  <si>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</si>
  <si>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</si>
  <si>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</si>
  <si>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</si>
  <si>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</si>
  <si>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</si>
  <si>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</si>
  <si>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</si>
  <si>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</si>
  <si>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</si>
  <si>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</si>
  <si>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</si>
  <si>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</si>
  <si>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</si>
  <si>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</si>
  <si>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</si>
  <si>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</si>
  <si>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</si>
  <si>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</si>
  <si>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</si>
  <si>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</si>
  <si>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</si>
  <si>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</si>
  <si>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</si>
  <si>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</si>
  <si>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</si>
  <si>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</si>
  <si>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</si>
  <si>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</si>
  <si>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</si>
  <si>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</si>
  <si>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</si>
  <si>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</si>
  <si>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</si>
  <si>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</si>
  <si>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</si>
  <si>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</si>
  <si>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</si>
  <si>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</si>
  <si>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</si>
  <si>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</si>
  <si>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</si>
  <si>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</si>
  <si>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</si>
  <si>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</si>
  <si>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</si>
  <si>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</si>
  <si>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</si>
  <si>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</si>
  <si>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</si>
  <si>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</si>
  <si>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</si>
  <si>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</si>
  <si>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</si>
  <si>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</si>
  <si>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</si>
  <si>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</si>
  <si>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</si>
  <si>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</si>
  <si>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</si>
  <si>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</si>
  <si>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</si>
  <si>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</si>
  <si>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</si>
  <si>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</si>
  <si>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</si>
  <si>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</si>
  <si>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</si>
  <si>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</si>
  <si>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</si>
  <si>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</si>
  <si>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</si>
  <si>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</si>
  <si>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</si>
  <si>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</si>
  <si>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</si>
  <si>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</si>
  <si>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</si>
  <si>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</si>
  <si>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</si>
  <si>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</si>
  <si>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</si>
  <si>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</si>
  <si>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</si>
  <si>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</si>
  <si>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</si>
  <si>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</si>
  <si>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</si>
  <si>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</si>
  <si>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</si>
  <si>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</si>
  <si>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</si>
  <si>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</si>
  <si>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</si>
  <si>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</si>
  <si>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</si>
  <si>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</si>
  <si>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</si>
  <si>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</si>
  <si>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</si>
  <si>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</si>
  <si>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</si>
  <si>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</si>
  <si>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</si>
  <si>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</si>
  <si>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</si>
  <si>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</si>
  <si>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</si>
  <si>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</si>
  <si>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</si>
  <si>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</si>
  <si>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</si>
  <si>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</si>
  <si>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</si>
  <si>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</si>
  <si>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</si>
  <si>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</si>
  <si>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</si>
  <si>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</si>
  <si>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</si>
  <si>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</si>
  <si>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</si>
  <si>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</si>
  <si>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</si>
  <si>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</si>
  <si>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</si>
  <si>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</si>
  <si>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</si>
  <si>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</si>
  <si>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</si>
  <si>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</si>
  <si>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</si>
  <si>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</si>
  <si>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</si>
  <si>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</si>
  <si>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</si>
  <si>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</si>
  <si>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</si>
  <si>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</si>
  <si>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</si>
  <si>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</si>
  <si>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</si>
  <si>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</si>
  <si>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</si>
  <si>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</si>
  <si>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</si>
  <si>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</si>
  <si>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</si>
  <si>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</si>
  <si>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</si>
  <si>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</si>
  <si>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</si>
  <si>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</si>
  <si>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</si>
  <si>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</si>
  <si>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</si>
  <si>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</si>
  <si>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</si>
  <si>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</si>
  <si>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</si>
  <si>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</si>
  <si>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</si>
  <si>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</si>
  <si>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</si>
  <si>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</si>
  <si>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</si>
  <si>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</si>
  <si>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</si>
  <si>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</si>
  <si>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</si>
  <si>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</si>
  <si>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</si>
  <si>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</si>
  <si>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</si>
  <si>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</si>
  <si>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</si>
  <si>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</si>
  <si>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</si>
  <si>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</si>
  <si>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</si>
  <si>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</si>
  <si>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</si>
  <si>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</si>
  <si>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</si>
  <si>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</si>
  <si>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</si>
  <si>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</si>
  <si>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</si>
  <si>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</si>
  <si>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</si>
  <si>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</si>
  <si>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</si>
  <si>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</si>
  <si>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</si>
  <si>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</si>
  <si>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</si>
  <si>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</si>
  <si>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</si>
  <si>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</si>
  <si>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</si>
  <si>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</si>
  <si>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</si>
  <si>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</si>
  <si>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</si>
  <si>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</si>
  <si>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</si>
  <si>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</si>
  <si>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</si>
  <si>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</si>
  <si>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</si>
  <si>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</si>
  <si>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</si>
  <si>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</si>
  <si>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</si>
  <si>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</si>
  <si>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</si>
  <si>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</si>
  <si>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</si>
  <si>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</si>
  <si>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</si>
  <si>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</si>
  <si>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</si>
  <si>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</si>
  <si>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</si>
  <si>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</si>
  <si>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</si>
  <si>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</si>
  <si>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</si>
  <si>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</si>
  <si>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</si>
  <si>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</si>
  <si>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</si>
  <si>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</si>
  <si>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</si>
  <si>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</si>
  <si>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</si>
  <si>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</si>
  <si>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</si>
  <si>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</si>
  <si>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</si>
  <si>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</si>
  <si>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</si>
  <si>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</si>
  <si>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</si>
  <si>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</si>
  <si>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</si>
  <si>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</si>
  <si>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</si>
  <si>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</si>
  <si>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</si>
  <si>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</si>
  <si>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</si>
  <si>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</si>
  <si>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</si>
  <si>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</si>
  <si>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</si>
  <si>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</si>
  <si>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</si>
  <si>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</si>
  <si>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</si>
  <si>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</si>
  <si>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</si>
  <si>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</si>
  <si>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</si>
  <si>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</si>
  <si>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</si>
  <si>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</si>
  <si>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</si>
  <si>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</si>
  <si>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</si>
  <si>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</si>
  <si>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</si>
  <si>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</si>
  <si>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</si>
  <si>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</si>
  <si>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</si>
  <si>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</si>
  <si>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</si>
  <si>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</si>
  <si>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</si>
  <si>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</si>
  <si>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</si>
  <si>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</si>
  <si>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</si>
  <si>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</si>
  <si>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</si>
  <si>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</si>
  <si>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</si>
  <si>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</si>
  <si>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</si>
  <si>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</si>
  <si>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</si>
  <si>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</si>
  <si>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</si>
  <si>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</si>
  <si>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</si>
  <si>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</si>
  <si>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</si>
  <si>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</si>
  <si>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</si>
  <si>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</si>
  <si>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</si>
  <si>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</si>
  <si>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</si>
  <si>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</si>
  <si>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</si>
  <si>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</si>
  <si>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</si>
  <si>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</si>
  <si>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</si>
  <si>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</si>
  <si>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</si>
  <si>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</si>
  <si>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</si>
  <si>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</si>
  <si>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</si>
  <si>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</si>
  <si>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</si>
  <si>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</si>
  <si>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</si>
  <si>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</si>
  <si>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</si>
  <si>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</si>
  <si>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</si>
  <si>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</si>
  <si>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</si>
  <si>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</si>
  <si>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</si>
  <si>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</si>
  <si>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</si>
  <si>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</si>
  <si>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</si>
  <si>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</si>
  <si>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</si>
  <si>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</si>
  <si>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</si>
  <si>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</si>
  <si>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</si>
  <si>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</si>
  <si>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</si>
  <si>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</si>
  <si>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</si>
  <si>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</si>
  <si>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</si>
  <si>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</si>
  <si>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</si>
  <si>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</si>
  <si>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</si>
  <si>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</si>
  <si>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</si>
  <si>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</si>
  <si>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</si>
  <si>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</si>
  <si>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</si>
  <si>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</si>
  <si>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</si>
  <si>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</si>
  <si>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</si>
  <si>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</si>
  <si>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</si>
  <si>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</si>
  <si>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</si>
  <si>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</si>
  <si>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</si>
  <si>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</si>
  <si>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</si>
  <si>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</si>
  <si>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</si>
  <si>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</si>
  <si>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</si>
  <si>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</si>
  <si>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</si>
  <si>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</si>
  <si>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</si>
  <si>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</si>
  <si>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</si>
  <si>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</si>
  <si>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</si>
  <si>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</si>
  <si>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</si>
  <si>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</si>
  <si>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</si>
  <si>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</si>
  <si>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</si>
  <si>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</si>
  <si>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</si>
  <si>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</si>
  <si>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</si>
  <si>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</si>
  <si>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</si>
  <si>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</si>
  <si>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</si>
  <si>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</si>
  <si>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</si>
  <si>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</si>
  <si>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</si>
  <si>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</si>
  <si>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</si>
  <si>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</si>
  <si>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</si>
  <si>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</si>
  <si>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</si>
  <si>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</si>
  <si>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</si>
  <si>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</si>
  <si>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</si>
  <si>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</si>
  <si>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</si>
  <si>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</si>
  <si>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</si>
  <si>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</si>
  <si>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</si>
  <si>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</si>
  <si>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</si>
  <si>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</si>
  <si>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</si>
  <si>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</si>
  <si>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</si>
  <si>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</si>
  <si>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</si>
  <si>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</si>
  <si>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</si>
  <si>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</si>
  <si>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</si>
  <si>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</si>
  <si>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</si>
  <si>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</si>
  <si>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</si>
  <si>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</si>
  <si>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</si>
  <si>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</si>
  <si>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</si>
  <si>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</si>
  <si>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</si>
  <si>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</si>
  <si>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</si>
  <si>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</si>
  <si>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</si>
  <si>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</si>
  <si>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</si>
  <si>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</si>
  <si>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</si>
  <si>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</si>
  <si>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</si>
  <si>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</si>
  <si>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</si>
  <si>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</si>
  <si>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</si>
  <si>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</si>
  <si>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</si>
  <si>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</si>
  <si>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</si>
  <si>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</si>
  <si>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</si>
  <si>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</si>
  <si>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</si>
  <si>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</si>
  <si>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</si>
  <si>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</si>
  <si>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</si>
  <si>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</si>
  <si>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</si>
  <si>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</si>
  <si>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</si>
  <si>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</si>
  <si>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</si>
  <si>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</si>
  <si>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</si>
  <si>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</si>
  <si>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</si>
  <si>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</si>
  <si>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</si>
  <si>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</si>
  <si>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</si>
  <si>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</si>
  <si>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</si>
  <si>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</si>
  <si>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</si>
  <si>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</si>
  <si>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</si>
  <si>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</si>
  <si>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</si>
  <si>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</si>
  <si>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</si>
  <si>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</si>
  <si>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</si>
  <si>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</si>
  <si>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</si>
  <si>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</si>
  <si>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</si>
  <si>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</si>
  <si>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</si>
  <si>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</si>
  <si>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</si>
  <si>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</si>
  <si>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</si>
  <si>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</si>
  <si>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</si>
  <si>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</si>
  <si>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</si>
  <si>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</si>
  <si>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</si>
  <si>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</si>
  <si>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</si>
  <si>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</si>
  <si>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</si>
  <si>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</si>
  <si>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</si>
  <si>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</si>
  <si>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</si>
  <si>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</si>
  <si>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</si>
  <si>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</si>
  <si>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</si>
  <si>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</si>
  <si>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</si>
  <si>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</si>
  <si>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</si>
  <si>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</si>
  <si>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</si>
  <si>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</si>
  <si>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</si>
  <si>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</si>
  <si>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</si>
  <si>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</si>
  <si>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</si>
  <si>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</si>
  <si>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</si>
  <si>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</si>
  <si>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</si>
  <si>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</si>
  <si>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</si>
  <si>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</si>
  <si>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</si>
  <si>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</si>
  <si>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</si>
  <si>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</si>
  <si>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</si>
  <si>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</si>
  <si>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</si>
  <si>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</si>
  <si>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</si>
  <si>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</si>
  <si>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</si>
  <si>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</si>
  <si>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</si>
  <si>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</si>
  <si>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</si>
  <si>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</si>
  <si>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</si>
  <si>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</si>
  <si>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</si>
  <si>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</si>
  <si>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</si>
  <si>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</si>
  <si>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</si>
  <si>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</si>
  <si>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</si>
  <si>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</si>
  <si>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</si>
  <si>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</si>
  <si>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</si>
  <si>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</si>
  <si>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</si>
  <si>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</si>
  <si>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</si>
  <si>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</si>
  <si>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</si>
  <si>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</si>
  <si>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</si>
  <si>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</si>
  <si>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</si>
  <si>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</si>
  <si>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</si>
  <si>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</si>
  <si>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</si>
  <si>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</si>
  <si>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</si>
  <si>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</si>
  <si>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</si>
  <si>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</si>
  <si>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</si>
  <si>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</si>
  <si>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</si>
  <si>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</si>
  <si>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</si>
  <si>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</si>
  <si>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</si>
  <si>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</si>
  <si>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</si>
  <si>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</si>
  <si>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</si>
  <si>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</si>
  <si>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</si>
  <si>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</si>
  <si>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</si>
  <si>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</si>
  <si>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</si>
  <si>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</si>
  <si>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</si>
  <si>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</si>
  <si>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</si>
  <si>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</si>
  <si>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</si>
  <si>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</si>
  <si>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</si>
  <si>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</si>
  <si>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</si>
  <si>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</si>
  <si>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</si>
  <si>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</si>
  <si>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</si>
  <si>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</si>
  <si>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</si>
  <si>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</si>
  <si>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</si>
  <si>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</si>
  <si>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</si>
  <si>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</si>
  <si>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</si>
  <si>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</si>
  <si>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</si>
  <si>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</si>
  <si>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</si>
  <si>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</si>
  <si>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</si>
  <si>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</si>
  <si>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</si>
  <si>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</si>
  <si>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</si>
  <si>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</si>
  <si>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</si>
  <si>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</si>
  <si>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</si>
  <si>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</si>
  <si>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</si>
  <si>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</si>
  <si>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</si>
  <si>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</si>
  <si>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</si>
  <si>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</si>
  <si>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</si>
  <si>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</si>
  <si>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</si>
  <si>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</si>
  <si>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</si>
  <si>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</si>
  <si>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</si>
  <si>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</si>
  <si>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</si>
  <si>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</si>
  <si>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</si>
  <si>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</si>
  <si>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</si>
  <si>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</si>
  <si>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</si>
  <si>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</si>
  <si>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</si>
  <si>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</si>
  <si>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</si>
  <si>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</si>
  <si>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</si>
  <si>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</si>
  <si>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</si>
  <si>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</si>
  <si>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</si>
  <si>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</si>
  <si>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</si>
  <si>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</si>
  <si>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</si>
  <si>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</si>
  <si>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</si>
  <si>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</si>
  <si>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</si>
  <si>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</si>
  <si>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</si>
  <si>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</si>
  <si>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</si>
  <si>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</si>
  <si>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</si>
  <si>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</si>
  <si>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</si>
  <si>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</si>
  <si>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</si>
  <si>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</si>
  <si>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</si>
  <si>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</si>
  <si>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</si>
  <si>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</si>
  <si>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</si>
  <si>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</si>
  <si>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</si>
  <si>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</si>
  <si>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</si>
  <si>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</si>
  <si>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</si>
  <si>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</si>
  <si>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</si>
  <si>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</si>
  <si>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</si>
  <si>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</si>
  <si>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</si>
  <si>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</si>
  <si>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</si>
  <si>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</si>
  <si>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</si>
  <si>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</si>
  <si>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</si>
  <si>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</si>
  <si>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</si>
  <si>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</si>
  <si>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</si>
  <si>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</si>
  <si>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</si>
  <si>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</si>
  <si>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</si>
  <si>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</si>
  <si>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</si>
  <si>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</si>
  <si>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</si>
  <si>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</si>
  <si>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</si>
  <si>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</si>
  <si>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</si>
  <si>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</si>
  <si>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</si>
  <si>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</si>
  <si>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</si>
  <si>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</si>
  <si>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</si>
  <si>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</si>
  <si>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</si>
  <si>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</si>
  <si>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</si>
  <si>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</si>
  <si>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</si>
  <si>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</si>
  <si>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</si>
  <si>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</si>
  <si>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</si>
  <si>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</si>
  <si>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</si>
  <si>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</si>
  <si>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</si>
  <si>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</si>
  <si>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</si>
  <si>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</si>
  <si>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</si>
  <si>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</si>
  <si>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</si>
  <si>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</si>
  <si>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</si>
  <si>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</si>
  <si>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</si>
  <si>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</si>
  <si>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</si>
  <si>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</si>
  <si>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</si>
  <si>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</si>
  <si>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</si>
  <si>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</si>
  <si>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</si>
  <si>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</si>
  <si>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</si>
  <si>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</si>
  <si>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</si>
  <si>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</si>
  <si>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</si>
  <si>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</si>
  <si>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</si>
  <si>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</si>
  <si>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</si>
  <si>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</si>
  <si>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</si>
  <si>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</si>
  <si>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</si>
  <si>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</si>
  <si>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</si>
  <si>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</si>
  <si>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</si>
  <si>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</si>
  <si>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</si>
  <si>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</si>
  <si>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</si>
  <si>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</si>
  <si>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</si>
  <si>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</si>
  <si>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</si>
  <si>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</si>
  <si>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</si>
  <si>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</si>
  <si>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</si>
  <si>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</si>
  <si>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</si>
  <si>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</si>
  <si>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</si>
  <si>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</si>
  <si>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</si>
  <si>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</si>
  <si>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</si>
  <si>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</si>
  <si>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</si>
  <si>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</si>
  <si>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</si>
  <si>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</si>
  <si>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</si>
  <si>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</si>
  <si>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</si>
  <si>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</si>
  <si>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</si>
  <si>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</si>
  <si>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</si>
  <si>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</si>
  <si>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</si>
  <si>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</si>
  <si>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</si>
  <si>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</si>
  <si>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</si>
  <si>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</si>
  <si>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</si>
  <si>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</si>
  <si>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</si>
  <si>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</si>
  <si>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</si>
  <si>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</si>
  <si>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</si>
  <si>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</si>
  <si>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</si>
  <si>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</si>
  <si>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</si>
  <si>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</si>
  <si>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</si>
  <si>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</si>
  <si>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</si>
  <si>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</si>
  <si>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</si>
  <si>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</si>
  <si>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</si>
  <si>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</si>
  <si>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</si>
  <si>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</si>
  <si>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</si>
  <si>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</si>
  <si>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</si>
  <si>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</si>
  <si>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</si>
  <si>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</si>
  <si>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</si>
  <si>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</si>
  <si>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</si>
  <si>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</si>
  <si>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</si>
  <si>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</si>
  <si>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</si>
  <si>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</si>
  <si>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</si>
  <si>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</si>
  <si>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</si>
  <si>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</si>
  <si>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</si>
  <si>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</si>
  <si>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</si>
  <si>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</si>
  <si>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</si>
  <si>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</si>
  <si>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</si>
  <si>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</si>
  <si>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</si>
  <si>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</si>
  <si>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</si>
  <si>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</si>
  <si>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</si>
  <si>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</si>
  <si>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</si>
  <si>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</si>
  <si>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</si>
  <si>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</si>
  <si>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</si>
  <si>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</si>
  <si>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</si>
  <si>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</si>
  <si>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</si>
  <si>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</si>
  <si>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</si>
  <si>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</si>
  <si>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</si>
  <si>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</si>
  <si>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</si>
  <si>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</si>
  <si>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</si>
  <si>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</si>
  <si>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</si>
  <si>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</si>
  <si>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</si>
  <si>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</si>
  <si>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</si>
  <si>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</si>
  <si>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</si>
  <si>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</si>
  <si>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</si>
  <si>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</si>
  <si>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</si>
  <si>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</si>
  <si>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</si>
  <si>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</si>
  <si>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</si>
  <si>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</si>
  <si>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</si>
  <si>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</si>
  <si>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</si>
  <si>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</si>
  <si>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</si>
  <si>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</si>
  <si>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</si>
  <si>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</si>
  <si>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</si>
  <si>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</si>
  <si>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</si>
  <si>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</si>
  <si>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</si>
  <si>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</si>
  <si>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</si>
  <si>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</si>
  <si>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</si>
  <si>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</si>
  <si>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</si>
  <si>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</si>
  <si>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</si>
  <si>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</si>
  <si>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</si>
  <si>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</si>
  <si>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</si>
  <si>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</si>
  <si>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</si>
  <si>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</si>
  <si>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</si>
  <si>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</si>
  <si>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</si>
  <si>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</si>
  <si>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</si>
  <si>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</si>
  <si>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</si>
  <si>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</si>
  <si>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</si>
  <si>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</si>
  <si>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</si>
  <si>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</si>
  <si>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</si>
  <si>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</si>
  <si>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</si>
  <si>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</si>
  <si>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</si>
  <si>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</si>
  <si>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</si>
  <si>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</si>
  <si>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</si>
  <si>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</si>
  <si>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</si>
  <si>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</si>
  <si>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</si>
  <si>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</si>
  <si>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</si>
  <si>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</si>
  <si>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</si>
  <si>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</si>
  <si>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</si>
  <si>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</si>
  <si>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</si>
  <si>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</si>
  <si>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</si>
  <si>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</si>
  <si>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</si>
  <si>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</si>
  <si>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</si>
  <si>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</si>
  <si>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</si>
  <si>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</si>
  <si>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</si>
  <si>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</si>
  <si>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</si>
  <si>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</si>
  <si>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</si>
  <si>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</si>
  <si>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</si>
  <si>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</si>
  <si>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</si>
  <si>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</si>
  <si>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</si>
  <si>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</si>
  <si>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</si>
  <si>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</si>
  <si>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</si>
  <si>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</si>
  <si>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</si>
  <si>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</si>
  <si>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</si>
  <si>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</si>
  <si>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</si>
  <si>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</si>
  <si>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</si>
  <si>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</si>
  <si>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</si>
  <si>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</si>
  <si>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</si>
  <si>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</si>
  <si>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</si>
  <si>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</si>
  <si>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</si>
  <si>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</si>
  <si>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</si>
  <si>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</si>
  <si>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</si>
  <si>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</si>
  <si>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</si>
  <si>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</si>
  <si>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</si>
  <si>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</si>
  <si>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</si>
  <si>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</si>
  <si>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</si>
  <si>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</si>
  <si>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</si>
  <si>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</si>
  <si>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</si>
  <si>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</si>
  <si>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</si>
  <si>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</si>
  <si>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</si>
  <si>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</si>
  <si>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</si>
  <si>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</si>
  <si>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</si>
  <si>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</si>
  <si>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</si>
  <si>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</si>
  <si>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</si>
  <si>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</si>
  <si>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</si>
  <si>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</si>
  <si>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</si>
  <si>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</si>
  <si>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</si>
  <si>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</si>
  <si>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</si>
  <si>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</si>
  <si>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</si>
  <si>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</si>
  <si>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</si>
  <si>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</si>
  <si>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</si>
  <si>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</si>
  <si>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</si>
  <si>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</si>
  <si>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</si>
  <si>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</si>
  <si>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</si>
  <si>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</si>
  <si>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</si>
  <si>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</si>
  <si>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</si>
  <si>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</si>
  <si>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</si>
  <si>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</si>
  <si>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</si>
  <si>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</si>
  <si>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</si>
  <si>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</si>
  <si>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</si>
  <si>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</si>
  <si>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</si>
  <si>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</si>
  <si>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</si>
  <si>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</si>
  <si>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</si>
  <si>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</si>
  <si>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</si>
  <si>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</si>
  <si>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</si>
  <si>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</si>
  <si>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</si>
  <si>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</si>
  <si>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</si>
  <si>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</si>
  <si>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</si>
  <si>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</si>
  <si>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</si>
  <si>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</si>
  <si>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</si>
  <si>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</si>
  <si>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</si>
  <si>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</si>
  <si>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</si>
  <si>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</si>
  <si>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</si>
  <si>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</si>
  <si>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</si>
  <si>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</si>
  <si>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</si>
  <si>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</si>
  <si>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</si>
  <si>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</si>
  <si>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</si>
  <si>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</si>
  <si>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</si>
  <si>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</si>
  <si>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</si>
  <si>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</si>
  <si>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</si>
  <si>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</si>
  <si>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</si>
  <si>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</si>
  <si>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</si>
  <si>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</si>
  <si>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</si>
  <si>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</si>
  <si>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</si>
  <si>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</si>
  <si>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</si>
  <si>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</si>
  <si>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</si>
  <si>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</si>
  <si>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</si>
  <si>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</si>
  <si>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</si>
  <si>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</si>
  <si>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</si>
  <si>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</si>
  <si>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</si>
  <si>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</si>
  <si>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</si>
  <si>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</si>
  <si>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</si>
  <si>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</si>
  <si>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</si>
  <si>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</si>
  <si>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</si>
  <si>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</si>
  <si>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</si>
  <si>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</si>
  <si>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</si>
  <si>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</si>
  <si>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</si>
  <si>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</si>
  <si>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</si>
  <si>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</si>
  <si>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</si>
  <si>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</si>
  <si>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</si>
  <si>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</si>
  <si>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</si>
  <si>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</si>
  <si>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</si>
  <si>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</si>
  <si>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</si>
  <si>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</si>
  <si>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</si>
  <si>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</si>
  <si>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</si>
  <si>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</si>
  <si>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</si>
  <si>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</si>
  <si>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</si>
  <si>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</si>
  <si>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</si>
  <si>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</si>
  <si>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</si>
  <si>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</si>
  <si>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</si>
  <si>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</si>
  <si>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</si>
  <si>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</si>
  <si>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</si>
  <si>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</si>
  <si>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</si>
  <si>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</si>
  <si>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</si>
  <si>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</si>
  <si>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</si>
  <si>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</si>
  <si>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</si>
  <si>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</si>
  <si>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</si>
  <si>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</si>
  <si>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</si>
  <si>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</si>
  <si>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</si>
  <si>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</si>
  <si>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</si>
  <si>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</si>
  <si>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</si>
  <si>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</si>
  <si>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</si>
  <si>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</si>
  <si>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</si>
  <si>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</si>
  <si>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</si>
  <si>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</si>
  <si>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</si>
  <si>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</si>
  <si>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</si>
  <si>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</si>
  <si>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</si>
  <si>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</si>
  <si>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</si>
  <si>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</si>
  <si>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</si>
  <si>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</si>
  <si>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</si>
  <si>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</si>
  <si>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</si>
  <si>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</si>
  <si>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</si>
  <si>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</si>
  <si>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</si>
  <si>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</si>
  <si>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</si>
  <si>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</si>
  <si>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</si>
  <si>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</si>
  <si>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</si>
  <si>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</si>
  <si>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</si>
  <si>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</si>
  <si>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</si>
  <si>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</si>
  <si>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</si>
  <si>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</si>
  <si>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</si>
  <si>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</si>
  <si>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</si>
  <si>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</si>
  <si>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</si>
  <si>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</si>
  <si>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</si>
  <si>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</si>
  <si>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</si>
  <si>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</si>
  <si>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</si>
  <si>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</si>
  <si>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</si>
  <si>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</si>
  <si>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</si>
  <si>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</si>
  <si>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</si>
  <si>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</si>
  <si>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</si>
  <si>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</si>
  <si>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</si>
  <si>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</si>
  <si>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</si>
  <si>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</si>
  <si>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</si>
  <si>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</si>
  <si>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</si>
  <si>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</si>
  <si>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</si>
  <si>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</si>
  <si>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</si>
  <si>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</si>
  <si>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</si>
  <si>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</si>
  <si>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</si>
  <si>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</si>
  <si>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</si>
  <si>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</si>
  <si>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</si>
  <si>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</si>
  <si>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</si>
  <si>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</si>
  <si>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</si>
  <si>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</si>
  <si>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</si>
  <si>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</si>
  <si>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</si>
  <si>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</si>
  <si>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</si>
  <si>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</si>
  <si>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</si>
  <si>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</si>
  <si>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</si>
  <si>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</si>
  <si>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</si>
  <si>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</si>
  <si>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</si>
  <si>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</si>
  <si>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</si>
  <si>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</si>
  <si>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</si>
  <si>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</si>
  <si>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</si>
  <si>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</si>
  <si>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</si>
  <si>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</si>
  <si>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</si>
  <si>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</si>
  <si>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</si>
  <si>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</si>
  <si>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</si>
  <si>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</si>
  <si>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</si>
  <si>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</si>
  <si>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</si>
  <si>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</si>
  <si>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</si>
  <si>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</si>
  <si>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</si>
  <si>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</si>
  <si>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</si>
  <si>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</si>
  <si>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</si>
  <si>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</si>
  <si>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</si>
  <si>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</si>
  <si>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</si>
  <si>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</si>
  <si>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</si>
  <si>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</si>
  <si>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</si>
  <si>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</si>
  <si>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</si>
  <si>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</si>
  <si>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</si>
  <si>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</si>
  <si>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</si>
  <si>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</si>
  <si>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</si>
  <si>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</si>
  <si>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</si>
  <si>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</si>
  <si>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</si>
  <si>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</si>
  <si>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</si>
  <si>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</si>
  <si>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</si>
  <si>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</si>
  <si>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</si>
  <si>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</si>
  <si>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</si>
  <si>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</si>
  <si>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</si>
  <si>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</si>
  <si>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</si>
  <si>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</si>
  <si>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</si>
  <si>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</si>
  <si>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</si>
  <si>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</si>
  <si>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</si>
  <si>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</si>
  <si>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</si>
  <si>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</si>
  <si>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</si>
  <si>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</si>
  <si>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</si>
  <si>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</si>
  <si>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</si>
  <si>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</si>
  <si>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</si>
  <si>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</si>
  <si>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</si>
  <si>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</si>
  <si>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</si>
  <si>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</si>
  <si>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</si>
  <si>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</si>
  <si>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</si>
  <si>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</si>
  <si>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</si>
  <si>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</si>
  <si>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</si>
  <si>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</si>
  <si>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</si>
  <si>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</si>
  <si>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</si>
  <si>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</si>
  <si>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</si>
  <si>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</si>
  <si>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</si>
  <si>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</si>
  <si>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</si>
  <si>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</si>
  <si>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</si>
  <si>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</si>
  <si>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</si>
  <si>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</si>
  <si>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</si>
  <si>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</si>
  <si>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</si>
  <si>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</si>
  <si>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</si>
  <si>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</si>
  <si>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</si>
  <si>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</si>
  <si>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</si>
  <si>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</si>
  <si>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</si>
  <si>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</si>
  <si>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</si>
  <si>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</si>
  <si>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</si>
  <si>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</si>
  <si>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</si>
  <si>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</si>
  <si>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</si>
  <si>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</si>
  <si>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</si>
  <si>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</si>
  <si>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</si>
  <si>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</si>
  <si>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</si>
  <si>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</si>
  <si>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</si>
  <si>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</si>
  <si>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</si>
  <si>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</si>
  <si>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</si>
  <si>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</si>
  <si>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</si>
  <si>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</si>
  <si>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</si>
  <si>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</si>
  <si>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</si>
  <si>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</si>
  <si>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</si>
  <si>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</si>
  <si>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</si>
  <si>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</si>
  <si>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</si>
  <si>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</si>
  <si>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</si>
  <si>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</si>
  <si>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</si>
  <si>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</si>
  <si>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</si>
  <si>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</si>
  <si>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</si>
  <si>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</si>
  <si>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</si>
  <si>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</si>
  <si>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</si>
  <si>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</si>
  <si>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</si>
  <si>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</si>
  <si>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</si>
  <si>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</si>
  <si>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</si>
  <si>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</si>
  <si>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</si>
  <si>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</si>
  <si>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</si>
  <si>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</si>
  <si>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</si>
  <si>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</si>
  <si>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</si>
  <si>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</si>
  <si>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</si>
  <si>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</si>
  <si>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</si>
  <si>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</si>
  <si>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</si>
  <si>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</si>
  <si>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</si>
  <si>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</si>
  <si>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</si>
  <si>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</si>
  <si>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</si>
  <si>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</si>
  <si>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</si>
  <si>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</si>
  <si>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</si>
  <si>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</si>
  <si>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</si>
  <si>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</si>
  <si>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</si>
  <si>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</si>
  <si>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</si>
  <si>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</si>
  <si>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</si>
  <si>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</si>
  <si>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</si>
  <si>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</si>
  <si>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</si>
  <si>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</si>
  <si>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</si>
  <si>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</si>
  <si>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</si>
  <si>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</si>
  <si>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</si>
  <si>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</si>
  <si>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</si>
  <si>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</si>
  <si>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</si>
  <si>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</si>
  <si>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</si>
  <si>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</si>
  <si>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</si>
  <si>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</si>
  <si>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</si>
  <si>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</si>
  <si>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</si>
  <si>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</si>
  <si>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</si>
  <si>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</si>
  <si>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</si>
  <si>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</si>
  <si>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</si>
  <si>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</si>
  <si>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</si>
  <si>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</si>
  <si>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</si>
  <si>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</si>
  <si>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</si>
  <si>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</si>
  <si>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</si>
  <si>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</si>
  <si>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</si>
  <si>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</si>
  <si>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</si>
  <si>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</si>
  <si>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</si>
  <si>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</si>
  <si>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</si>
  <si>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</si>
  <si>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</si>
  <si>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</si>
  <si>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</si>
  <si>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</si>
  <si>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</si>
  <si>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</si>
  <si>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</si>
  <si>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</si>
  <si>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</si>
  <si>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</si>
  <si>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</si>
  <si>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</si>
  <si>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</si>
  <si>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</si>
  <si>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</si>
  <si>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</si>
  <si>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</si>
  <si>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</si>
  <si>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</si>
  <si>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</si>
  <si>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</si>
  <si>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</si>
  <si>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</si>
  <si>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</si>
  <si>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</si>
  <si>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</si>
  <si>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</si>
  <si>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</si>
  <si>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</si>
  <si>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</si>
  <si>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</si>
  <si>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</si>
  <si>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</si>
  <si>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</si>
  <si>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</si>
  <si>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</si>
  <si>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</si>
  <si>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</si>
  <si>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</si>
  <si>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</si>
  <si>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</si>
  <si>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</si>
  <si>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</si>
  <si>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</si>
  <si>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</si>
  <si>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</si>
  <si>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</si>
  <si>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</si>
  <si>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</si>
  <si>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</si>
  <si>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</si>
  <si>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</si>
  <si>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</si>
  <si>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</si>
  <si>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</si>
  <si>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</si>
  <si>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</si>
  <si>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</si>
  <si>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</si>
  <si>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</si>
  <si>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</si>
  <si>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</si>
  <si>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</si>
  <si>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</si>
  <si>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</si>
  <si>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</si>
  <si>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</si>
  <si>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</si>
  <si>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</si>
  <si>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</si>
  <si>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</si>
  <si>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</si>
  <si>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</si>
  <si>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</si>
  <si>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</si>
  <si>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</si>
  <si>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</si>
  <si>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</si>
  <si>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</si>
  <si>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</si>
  <si>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</si>
  <si>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</si>
  <si>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</si>
  <si>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</si>
  <si>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</si>
  <si>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</si>
  <si>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</si>
  <si>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</si>
  <si>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</si>
  <si>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</si>
  <si>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</si>
  <si>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</si>
  <si>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</si>
  <si>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</si>
  <si>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</si>
  <si>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</si>
  <si>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</si>
  <si>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</si>
  <si>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</si>
  <si>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</si>
  <si>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</si>
  <si>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</si>
  <si>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</si>
  <si>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</si>
  <si>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</si>
  <si>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</si>
  <si>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</si>
  <si>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</si>
  <si>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</si>
  <si>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</si>
  <si>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</si>
  <si>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</si>
  <si>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</si>
  <si>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</si>
  <si>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</si>
  <si>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</si>
  <si>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</si>
  <si>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</si>
  <si>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</si>
  <si>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</si>
  <si>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</si>
  <si>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</si>
  <si>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</si>
  <si>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</si>
  <si>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</si>
  <si>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</si>
  <si>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</si>
  <si>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</si>
  <si>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</si>
  <si>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</si>
  <si>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</si>
  <si>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</si>
  <si>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</si>
  <si>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</si>
  <si>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</si>
  <si>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</si>
  <si>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</si>
  <si>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</si>
  <si>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</si>
  <si>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</si>
  <si>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</si>
  <si>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</si>
  <si>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</si>
  <si>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</si>
  <si>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</si>
  <si>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</si>
  <si>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</si>
  <si>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</si>
  <si>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</si>
  <si>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</si>
  <si>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</si>
  <si>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</si>
  <si>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</si>
  <si>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</si>
  <si>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</si>
  <si>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</si>
  <si>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</si>
  <si>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</si>
  <si>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</si>
  <si>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</si>
  <si>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</si>
  <si>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</si>
  <si>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</si>
  <si>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</si>
  <si>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</si>
  <si>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</si>
  <si>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</si>
  <si>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</si>
  <si>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</si>
  <si>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</si>
  <si>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</si>
  <si>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</si>
  <si>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</si>
  <si>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</si>
  <si>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</si>
  <si>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</si>
  <si>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</si>
  <si>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</si>
  <si>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</si>
  <si>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</si>
  <si>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</si>
  <si>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</si>
  <si>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</si>
  <si>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</si>
  <si>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</si>
  <si>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</si>
  <si>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</si>
  <si>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</si>
  <si>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</si>
  <si>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</si>
  <si>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</si>
  <si>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</si>
  <si>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</si>
  <si>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</si>
  <si>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</si>
  <si>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</si>
  <si>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</si>
  <si>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</si>
  <si>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</si>
  <si>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</si>
  <si>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</si>
  <si>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</si>
  <si>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</si>
  <si>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</si>
  <si>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</si>
  <si>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</si>
  <si>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</si>
  <si>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</si>
  <si>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</si>
  <si>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</si>
  <si>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</si>
  <si>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</si>
  <si>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</si>
  <si>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</si>
  <si>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</si>
  <si>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</si>
  <si>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</si>
  <si>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</si>
  <si>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</si>
  <si>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</si>
  <si>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</si>
  <si>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</si>
  <si>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</si>
  <si>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</si>
  <si>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</si>
  <si>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</si>
  <si>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</si>
  <si>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</si>
  <si>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</si>
  <si>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</si>
  <si>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</si>
  <si>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</si>
  <si>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</si>
  <si>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</si>
  <si>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</si>
  <si>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</si>
  <si>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</si>
  <si>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</si>
  <si>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</si>
  <si>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</si>
  <si>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</si>
  <si>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</si>
  <si>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</si>
  <si>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</si>
  <si>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</si>
  <si>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</si>
  <si>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</si>
  <si>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</si>
  <si>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</si>
  <si>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</si>
  <si>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</si>
  <si>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</si>
  <si>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</si>
  <si>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</si>
  <si>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</si>
  <si>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</si>
  <si>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</si>
  <si>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</si>
  <si>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</si>
  <si>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</si>
  <si>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</si>
  <si>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</si>
  <si>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</si>
  <si>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</si>
  <si>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</si>
  <si>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</si>
  <si>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</si>
  <si>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</si>
  <si>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</si>
  <si>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</si>
  <si>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</si>
  <si>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</si>
  <si>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</si>
  <si>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</si>
  <si>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</si>
  <si>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</si>
  <si>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</si>
  <si>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</si>
  <si>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</si>
  <si>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</si>
  <si>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</si>
  <si>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</si>
  <si>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</si>
  <si>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</si>
  <si>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</si>
  <si>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</si>
  <si>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</si>
  <si>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</si>
  <si>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</si>
  <si>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</si>
  <si>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</si>
  <si>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</si>
  <si>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</si>
  <si>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</si>
  <si>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</si>
  <si>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</si>
  <si>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</si>
  <si>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</si>
  <si>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</si>
  <si>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</si>
  <si>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</si>
  <si>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</si>
  <si>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</si>
  <si>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</si>
  <si>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</si>
  <si>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</si>
  <si>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</si>
  <si>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</si>
  <si>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</si>
  <si>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</si>
  <si>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</si>
  <si>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</si>
  <si>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</si>
  <si>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</si>
  <si>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</si>
  <si>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</si>
  <si>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</si>
  <si>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</si>
  <si>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</si>
  <si>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</si>
  <si>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</si>
  <si>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</si>
  <si>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</si>
  <si>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</si>
  <si>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</si>
  <si>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</si>
  <si>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</si>
  <si>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</si>
  <si>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</si>
  <si>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</si>
  <si>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</si>
  <si>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</si>
  <si>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</si>
  <si>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</si>
  <si>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</si>
  <si>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</si>
  <si>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</si>
  <si>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</si>
  <si>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</si>
  <si>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</si>
  <si>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</si>
  <si>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</si>
  <si>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</si>
  <si>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</si>
  <si>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</si>
  <si>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</si>
  <si>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</si>
  <si>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</si>
  <si>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</si>
  <si>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</si>
  <si>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</si>
  <si>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</si>
  <si>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</si>
  <si>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</si>
  <si>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</si>
  <si>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</si>
  <si>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</si>
  <si>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</si>
  <si>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</si>
  <si>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</si>
  <si>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</si>
  <si>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</si>
  <si>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</si>
  <si>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</si>
  <si>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</si>
  <si>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</si>
  <si>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</si>
  <si>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</si>
  <si>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</si>
  <si>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</si>
  <si>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</si>
  <si>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</si>
  <si>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</si>
  <si>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</si>
  <si>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</si>
  <si>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</si>
  <si>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</si>
  <si>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</si>
  <si>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</si>
  <si>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</si>
  <si>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</si>
  <si>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</si>
  <si>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</si>
  <si>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</si>
  <si>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</si>
  <si>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</si>
  <si>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</si>
  <si>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</si>
  <si>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</si>
  <si>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</si>
  <si>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</si>
  <si>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</si>
  <si>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</si>
  <si>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</si>
  <si>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</si>
  <si>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</si>
  <si>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</si>
  <si>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</si>
  <si>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</si>
  <si>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</si>
  <si>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</si>
  <si>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</si>
  <si>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</si>
  <si>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</si>
  <si>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</si>
  <si>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</si>
  <si>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</si>
  <si>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</si>
  <si>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</si>
  <si>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</si>
  <si>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</si>
  <si>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</si>
  <si>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</si>
  <si>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</si>
  <si>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</si>
  <si>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</si>
  <si>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</si>
  <si>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</si>
  <si>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</si>
  <si>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</si>
  <si>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</si>
  <si>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</si>
  <si>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</si>
  <si>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</si>
  <si>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</si>
  <si>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</si>
  <si>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</si>
  <si>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</si>
  <si>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</si>
  <si>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</si>
  <si>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</si>
  <si>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</si>
  <si>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</si>
  <si>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</si>
  <si>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</si>
  <si>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</si>
  <si>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</si>
  <si>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</si>
  <si>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</si>
  <si>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</si>
  <si>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</si>
  <si>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</si>
  <si>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</si>
  <si>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</si>
  <si>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</si>
  <si>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</si>
  <si>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</si>
  <si>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</si>
  <si>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</si>
  <si>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</si>
  <si>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</si>
  <si>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</si>
  <si>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</si>
  <si>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</si>
  <si>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</si>
  <si>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</si>
  <si>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</si>
  <si>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</si>
  <si>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</si>
  <si>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</si>
  <si>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</si>
  <si>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</si>
  <si>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</si>
  <si>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</si>
  <si>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</si>
  <si>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</si>
  <si>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</si>
  <si>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</si>
  <si>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</si>
  <si>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</si>
  <si>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</si>
  <si>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</si>
  <si>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</si>
  <si>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</si>
  <si>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</si>
  <si>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</si>
  <si>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</si>
  <si>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</si>
  <si>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</si>
  <si>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</si>
  <si>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</si>
  <si>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</si>
  <si>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</si>
  <si>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</si>
  <si>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</si>
  <si>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</si>
  <si>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</si>
  <si>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</si>
  <si>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</si>
  <si>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</si>
  <si>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</si>
  <si>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</si>
  <si>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</si>
  <si>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</si>
  <si>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</si>
  <si>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</si>
  <si>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</si>
  <si>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</si>
  <si>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</si>
  <si>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</si>
  <si>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</si>
  <si>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</si>
  <si>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</si>
  <si>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</si>
  <si>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</si>
  <si>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</si>
  <si>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</si>
  <si>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</si>
  <si>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</si>
  <si>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</si>
  <si>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</si>
  <si>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</si>
  <si>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</si>
  <si>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</si>
  <si>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</si>
  <si>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</si>
  <si>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</si>
  <si>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</si>
  <si>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</si>
  <si>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</si>
  <si>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</si>
  <si>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</si>
  <si>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</si>
  <si>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</si>
  <si>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</si>
  <si>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</si>
  <si>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</si>
  <si>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</si>
  <si>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</si>
  <si>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</si>
  <si>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</si>
  <si>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</si>
  <si>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</si>
  <si>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</si>
  <si>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</si>
  <si>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</si>
  <si>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</si>
  <si>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</si>
  <si>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</si>
  <si>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</si>
  <si>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</si>
  <si>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</si>
  <si>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</si>
  <si>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</si>
  <si>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</si>
  <si>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</si>
  <si>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</si>
  <si>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</si>
  <si>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</si>
  <si>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</si>
  <si>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</si>
  <si>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</si>
  <si>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</si>
  <si>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</si>
  <si>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</si>
  <si>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</si>
  <si>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</si>
  <si>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</si>
  <si>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</si>
  <si>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</si>
  <si>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</si>
  <si>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</si>
  <si>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</si>
  <si>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</si>
  <si>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</si>
  <si>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</si>
  <si>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</si>
  <si>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</si>
  <si>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</si>
  <si>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</si>
  <si>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</si>
  <si>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</si>
  <si>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</si>
  <si>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</si>
  <si>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</si>
  <si>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</si>
  <si>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</si>
  <si>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</si>
  <si>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</si>
  <si>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</si>
  <si>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</si>
  <si>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</si>
  <si>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</si>
  <si>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</si>
  <si>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</si>
  <si>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</si>
  <si>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</si>
  <si>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</si>
  <si>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</si>
  <si>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</si>
  <si>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</si>
  <si>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</si>
  <si>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</si>
  <si>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</si>
  <si>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</si>
  <si>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</si>
  <si>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</si>
  <si>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</si>
  <si>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</si>
  <si>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</si>
  <si>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</si>
  <si>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</si>
  <si>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</si>
  <si>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</si>
  <si>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</si>
  <si>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</si>
  <si>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</si>
  <si>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</si>
  <si>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</si>
  <si>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</si>
  <si>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</si>
  <si>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</si>
  <si>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</si>
  <si>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</si>
  <si>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</si>
  <si>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</si>
  <si>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</si>
  <si>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</si>
  <si>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</si>
  <si>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</si>
  <si>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</si>
  <si>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</si>
  <si>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</si>
  <si>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</si>
  <si>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</si>
  <si>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</si>
  <si>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</si>
  <si>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</si>
  <si>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</si>
  <si>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</si>
  <si>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</si>
  <si>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</si>
  <si>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</si>
  <si>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</si>
  <si>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</si>
  <si>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</si>
  <si>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</si>
  <si>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</si>
  <si>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</si>
  <si>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</si>
  <si>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</si>
  <si>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</si>
  <si>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</si>
  <si>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</si>
  <si>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</si>
  <si>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</si>
  <si>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</si>
  <si>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</si>
  <si>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</si>
  <si>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</si>
  <si>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</si>
  <si>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</si>
  <si>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</si>
  <si>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</si>
  <si>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</si>
  <si>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</si>
  <si>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</si>
  <si>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</si>
  <si>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</si>
  <si>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</si>
  <si>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</si>
  <si>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</si>
  <si>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</si>
  <si>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</si>
  <si>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</si>
  <si>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</si>
  <si>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</si>
  <si>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</si>
  <si>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</si>
  <si>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</si>
  <si>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</si>
  <si>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</si>
  <si>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</si>
  <si>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</si>
  <si>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</si>
  <si>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</si>
  <si>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</si>
  <si>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</si>
  <si>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</si>
  <si>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</si>
  <si>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</si>
  <si>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</si>
  <si>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</si>
  <si>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</si>
  <si>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</si>
  <si>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</si>
  <si>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</si>
  <si>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</si>
  <si>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</si>
  <si>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</si>
  <si>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</si>
  <si>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</si>
  <si>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</si>
  <si>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</si>
  <si>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</si>
  <si>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</si>
  <si>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</si>
  <si>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</si>
  <si>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</si>
  <si>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</si>
  <si>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</si>
  <si>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</si>
  <si>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</si>
  <si>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</si>
  <si>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</si>
  <si>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</si>
  <si>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</si>
  <si>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</si>
  <si>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</si>
  <si>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</si>
  <si>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</si>
  <si>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</si>
  <si>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</si>
  <si>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</si>
  <si>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</si>
  <si>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</si>
  <si>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</si>
  <si>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</si>
  <si>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</si>
  <si>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</si>
  <si>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</si>
  <si>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</si>
  <si>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</si>
  <si>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</si>
  <si>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</si>
  <si>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</si>
  <si>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</si>
  <si>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</si>
  <si>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</si>
  <si>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</si>
  <si>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</si>
  <si>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</si>
  <si>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</si>
  <si>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</si>
  <si>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</si>
  <si>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</si>
  <si>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</si>
  <si>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</si>
  <si>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</si>
  <si>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</si>
  <si>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</si>
  <si>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</si>
  <si>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</si>
  <si>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</si>
  <si>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</si>
  <si>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</si>
  <si>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</si>
  <si>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</si>
  <si>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</si>
  <si>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</si>
  <si>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</si>
  <si>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</si>
  <si>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</si>
  <si>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</si>
  <si>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</si>
  <si>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</si>
  <si>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</si>
  <si>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</si>
  <si>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</si>
  <si>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</si>
  <si>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</si>
  <si>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</si>
  <si>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</si>
  <si>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</si>
  <si>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</si>
  <si>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</si>
  <si>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</si>
  <si>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</si>
  <si>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</si>
  <si>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</si>
  <si>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</si>
  <si>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</si>
  <si>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</si>
  <si>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</si>
  <si>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</si>
  <si>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</si>
  <si>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</si>
  <si>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</si>
  <si>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</si>
  <si>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</si>
  <si>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</si>
  <si>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</si>
  <si>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</si>
  <si>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</si>
  <si>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</si>
  <si>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</si>
  <si>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</si>
  <si>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</si>
  <si>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</si>
  <si>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</si>
  <si>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</si>
  <si>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</si>
  <si>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</si>
  <si>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</si>
  <si>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</si>
  <si>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</si>
  <si>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</si>
  <si>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</si>
  <si>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</si>
  <si>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</si>
  <si>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</si>
  <si>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</si>
  <si>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</si>
  <si>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</si>
  <si>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</si>
  <si>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</si>
  <si>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</si>
  <si>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</si>
  <si>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</si>
  <si>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</si>
  <si>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</si>
  <si>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</si>
  <si>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</si>
  <si>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</si>
  <si>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</si>
  <si>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</si>
  <si>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</si>
  <si>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</si>
  <si>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</si>
  <si>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</si>
  <si>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</si>
  <si>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</si>
  <si>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</si>
  <si>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</si>
  <si>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</si>
  <si>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</si>
  <si>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</si>
  <si>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</si>
  <si>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</si>
  <si>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</si>
  <si>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</si>
  <si>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</si>
  <si>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</si>
  <si>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</si>
  <si>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</si>
  <si>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</si>
  <si>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</si>
  <si>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</si>
  <si>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</si>
  <si>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</si>
  <si>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</si>
  <si>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</si>
  <si>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</si>
  <si>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</si>
  <si>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</si>
  <si>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</si>
  <si>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</si>
  <si>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</si>
  <si>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</si>
  <si>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</si>
  <si>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</si>
  <si>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</si>
  <si>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</si>
  <si>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</si>
  <si>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</si>
  <si>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</si>
  <si>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</si>
  <si>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</si>
  <si>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</si>
  <si>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</si>
  <si>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</si>
  <si>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</si>
  <si>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</si>
  <si>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</si>
  <si>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</si>
  <si>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</si>
  <si>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</si>
  <si>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</si>
  <si>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</si>
  <si>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</si>
  <si>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</si>
  <si>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</si>
  <si>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</si>
  <si>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</si>
  <si>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</si>
  <si>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</si>
  <si>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</si>
  <si>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</si>
  <si>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</si>
  <si>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</si>
  <si>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</si>
  <si>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</si>
  <si>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</si>
  <si>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</si>
  <si>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</si>
  <si>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</si>
  <si>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</si>
  <si>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</si>
  <si>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</si>
  <si>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</si>
  <si>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</si>
  <si>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</si>
  <si>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</si>
  <si>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</si>
  <si>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</si>
  <si>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</si>
  <si>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</si>
  <si>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</si>
  <si>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</si>
  <si>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</si>
  <si>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</si>
  <si>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</si>
  <si>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</si>
  <si>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</si>
  <si>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</si>
  <si>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</si>
  <si>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</si>
  <si>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</si>
  <si>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</si>
  <si>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</si>
  <si>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</si>
  <si>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</si>
  <si>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</si>
  <si>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</si>
  <si>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</si>
  <si>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</si>
  <si>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</si>
  <si>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</si>
  <si>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</si>
  <si>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</si>
  <si>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</si>
  <si>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</si>
  <si>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</si>
  <si>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</si>
  <si>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</si>
  <si>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</si>
  <si>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</si>
  <si>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</si>
  <si>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</si>
  <si>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</si>
  <si>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</si>
  <si>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</si>
  <si>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</si>
  <si>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</si>
  <si>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</si>
  <si>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</si>
  <si>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</si>
  <si>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</si>
  <si>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</si>
  <si>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</si>
  <si>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</si>
  <si>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</si>
  <si>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</si>
  <si>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</si>
  <si>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</si>
  <si>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</si>
  <si>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</si>
  <si>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</si>
  <si>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</si>
  <si>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</si>
  <si>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</si>
  <si>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</si>
  <si>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</si>
  <si>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</si>
  <si>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</si>
  <si>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</si>
  <si>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</si>
  <si>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</si>
  <si>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</si>
  <si>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</si>
  <si>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</si>
  <si>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</si>
  <si>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</si>
  <si>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</si>
  <si>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</si>
  <si>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</si>
  <si>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</si>
  <si>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</si>
  <si>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</si>
  <si>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</si>
  <si>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</si>
  <si>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</si>
  <si>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</si>
  <si>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</si>
  <si>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</si>
  <si>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</si>
  <si>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</si>
  <si>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</si>
  <si>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</si>
  <si>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</si>
  <si>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</si>
  <si>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</si>
  <si>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</si>
  <si>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</si>
  <si>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</si>
  <si>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</si>
  <si>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</si>
  <si>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</si>
  <si>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</si>
  <si>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</si>
  <si>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</si>
  <si>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</si>
  <si>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</si>
  <si>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</si>
  <si>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</si>
  <si>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</si>
  <si>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</si>
  <si>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</si>
  <si>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</si>
  <si>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</si>
  <si>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</si>
  <si>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</si>
  <si>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</si>
  <si>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</si>
  <si>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</si>
  <si>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</si>
  <si>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</si>
  <si>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</si>
  <si>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</si>
  <si>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</si>
  <si>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</si>
  <si>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</si>
  <si>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</si>
  <si>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</si>
  <si>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</si>
  <si>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</si>
  <si>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</si>
  <si>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</si>
  <si>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</si>
  <si>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</si>
  <si>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</si>
  <si>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</si>
  <si>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</si>
  <si>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</si>
  <si>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</si>
  <si>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STJEPANA IVIČEVIĆA MAKARSKA</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</si>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</sst>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2296887.36</v>
      </c>
      <c r="D2" s="6">
        <f>'PR-RAS'!E6</f>
        <v>3048934.3000000003</v>
      </c>
      <c r="E2" s="6">
        <v>0</v>
      </c>
      <c r="F2" s="6">
        <v>0</v>
      </c>
      <c r="G2" s="7">
        <f t="shared" ref="G2:G264" si="0">(B2/1000)*(C2*1+D2*2)</f>
        <v>8394.7559600000004</v>
      </c>
      <c r="H2" s="7">
        <f t="shared" ref="H2:H264" si="1">ABS(C2-ROUND(C2,0))+ABS(D2-ROUND(D2,0))</f>
        <v>0.66000000014901161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1939855.47</v>
      </c>
      <c r="D46" s="1">
        <f>'PR-RAS'!E50</f>
        <v>2326629.14</v>
      </c>
      <c r="E46" s="1">
        <v>0</v>
      </c>
      <c r="F46" s="1">
        <v>0</v>
      </c>
      <c r="G46" s="2">
        <f t="shared" si="0"/>
        <v>296690.11874999997</v>
      </c>
      <c r="H46" s="2">
        <f t="shared" si="1"/>
        <v>0.61000000010244548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1939855.47</v>
      </c>
      <c r="D64" s="1">
        <f>'PR-RAS'!E68</f>
        <v>2326629.14</v>
      </c>
      <c r="E64" s="1">
        <v>0</v>
      </c>
      <c r="F64" s="1">
        <v>0</v>
      </c>
      <c r="G64" s="2">
        <f t="shared" si="0"/>
        <v>415366.16625000001</v>
      </c>
      <c r="H64" s="2">
        <f t="shared" si="1"/>
        <v>0.61000000010244548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1904430.68</v>
      </c>
      <c r="D65" s="1">
        <f>'PR-RAS'!E69</f>
        <v>2289826.39</v>
      </c>
      <c r="E65" s="1">
        <v>0</v>
      </c>
      <c r="F65" s="1">
        <v>0</v>
      </c>
      <c r="G65" s="2">
        <f t="shared" si="0"/>
        <v>414981.34143999999</v>
      </c>
      <c r="H65" s="2">
        <f t="shared" si="1"/>
        <v>0.71000000019557774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35424.79</v>
      </c>
      <c r="D66" s="1">
        <f>'PR-RAS'!E70</f>
        <v>36802.75</v>
      </c>
      <c r="E66" s="1">
        <v>0</v>
      </c>
      <c r="F66" s="1">
        <v>0</v>
      </c>
      <c r="G66" s="2">
        <f t="shared" si="0"/>
        <v>7086.9688500000011</v>
      </c>
      <c r="H66" s="2">
        <f t="shared" si="1"/>
        <v>0.45999999999912689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0.22</v>
      </c>
      <c r="E78" s="1">
        <v>0</v>
      </c>
      <c r="F78" s="1">
        <v>0</v>
      </c>
      <c r="G78" s="2">
        <f t="shared" si="0"/>
        <v>3.465E-2</v>
      </c>
      <c r="H78" s="2">
        <f t="shared" si="1"/>
        <v>0.23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0.22</v>
      </c>
      <c r="E79" s="1">
        <v>0</v>
      </c>
      <c r="F79" s="1">
        <v>0</v>
      </c>
      <c r="G79" s="2">
        <f t="shared" si="0"/>
        <v>3.5099999999999999E-2</v>
      </c>
      <c r="H79" s="2">
        <f t="shared" si="1"/>
        <v>0.23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0.22</v>
      </c>
      <c r="E81" s="1">
        <v>0</v>
      </c>
      <c r="F81" s="1">
        <v>0</v>
      </c>
      <c r="G81" s="2">
        <f t="shared" si="0"/>
        <v>3.6000000000000004E-2</v>
      </c>
      <c r="H81" s="2">
        <f t="shared" si="1"/>
        <v>0.23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48647.64</v>
      </c>
      <c r="D120" s="1">
        <f>'PR-RAS'!E124</f>
        <v>104973.01000000001</v>
      </c>
      <c r="E120" s="1">
        <v>0</v>
      </c>
      <c r="F120" s="1">
        <v>0</v>
      </c>
      <c r="G120" s="2">
        <f t="shared" si="0"/>
        <v>30772.645540000001</v>
      </c>
      <c r="H120" s="2">
        <f t="shared" si="1"/>
        <v>0.3700000000098953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44928.959999999999</v>
      </c>
      <c r="D121" s="1">
        <f>'PR-RAS'!E125</f>
        <v>62865.78</v>
      </c>
      <c r="E121" s="1">
        <v>0</v>
      </c>
      <c r="F121" s="1">
        <v>0</v>
      </c>
      <c r="G121" s="2">
        <f t="shared" si="0"/>
        <v>20479.2624</v>
      </c>
      <c r="H121" s="2">
        <f t="shared" si="1"/>
        <v>0.26000000000203727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41970.22</v>
      </c>
      <c r="D122" s="1">
        <f>'PR-RAS'!E126</f>
        <v>57765.78</v>
      </c>
      <c r="E122" s="1">
        <v>0</v>
      </c>
      <c r="F122" s="1">
        <v>0</v>
      </c>
      <c r="G122" s="2">
        <f t="shared" si="0"/>
        <v>19057.715379999998</v>
      </c>
      <c r="H122" s="2">
        <f t="shared" si="1"/>
        <v>0.44000000000232831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2958.74</v>
      </c>
      <c r="D123" s="1">
        <f>'PR-RAS'!E127</f>
        <v>5100</v>
      </c>
      <c r="E123" s="1">
        <v>0</v>
      </c>
      <c r="F123" s="1">
        <v>0</v>
      </c>
      <c r="G123" s="2">
        <f t="shared" si="0"/>
        <v>1605.36628</v>
      </c>
      <c r="H123" s="2">
        <f t="shared" si="1"/>
        <v>0.26000000000021828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3718.68</v>
      </c>
      <c r="D124" s="1">
        <f>'PR-RAS'!E128</f>
        <v>42107.23</v>
      </c>
      <c r="E124" s="1">
        <v>0</v>
      </c>
      <c r="F124" s="1">
        <v>0</v>
      </c>
      <c r="G124" s="2">
        <f t="shared" si="0"/>
        <v>10815.77622</v>
      </c>
      <c r="H124" s="2">
        <f t="shared" si="1"/>
        <v>0.55000000000336513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3718.68</v>
      </c>
      <c r="D125" s="1">
        <f>'PR-RAS'!E129</f>
        <v>7103.55</v>
      </c>
      <c r="E125" s="1">
        <v>0</v>
      </c>
      <c r="F125" s="1">
        <v>0</v>
      </c>
      <c r="G125" s="2">
        <f t="shared" si="0"/>
        <v>2222.7967199999998</v>
      </c>
      <c r="H125" s="2">
        <f t="shared" si="1"/>
        <v>0.76999999999998181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35003.68</v>
      </c>
      <c r="E126" s="1">
        <v>0</v>
      </c>
      <c r="F126" s="1">
        <v>0</v>
      </c>
      <c r="G126" s="2">
        <f t="shared" si="0"/>
        <v>8750.92</v>
      </c>
      <c r="H126" s="2">
        <f t="shared" si="1"/>
        <v>0.31999999999970896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308287.93</v>
      </c>
      <c r="D129" s="1">
        <f>'PR-RAS'!E133</f>
        <v>617287.18999999994</v>
      </c>
      <c r="E129" s="1">
        <v>0</v>
      </c>
      <c r="F129" s="1">
        <v>0</v>
      </c>
      <c r="G129" s="2">
        <f t="shared" si="0"/>
        <v>197486.37567999997</v>
      </c>
      <c r="H129" s="2">
        <f t="shared" si="1"/>
        <v>0.25999999995110556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308287.93</v>
      </c>
      <c r="D130" s="1">
        <f>'PR-RAS'!E134</f>
        <v>617287.18999999994</v>
      </c>
      <c r="E130" s="1">
        <v>0</v>
      </c>
      <c r="F130" s="1">
        <v>0</v>
      </c>
      <c r="G130" s="2">
        <f t="shared" si="0"/>
        <v>199029.23798999999</v>
      </c>
      <c r="H130" s="2">
        <f t="shared" si="1"/>
        <v>0.25999999995110556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260020.13</v>
      </c>
      <c r="D131" s="1">
        <f>'PR-RAS'!E135</f>
        <v>566033.25</v>
      </c>
      <c r="E131" s="1">
        <v>0</v>
      </c>
      <c r="F131" s="1">
        <v>0</v>
      </c>
      <c r="G131" s="2">
        <f t="shared" si="0"/>
        <v>180971.26189999998</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48267.8</v>
      </c>
      <c r="D132" s="1">
        <f>'PR-RAS'!E136</f>
        <v>51253.94</v>
      </c>
      <c r="E132" s="1">
        <v>0</v>
      </c>
      <c r="F132" s="1">
        <v>0</v>
      </c>
      <c r="G132" s="2">
        <f t="shared" si="0"/>
        <v>19751.614079999999</v>
      </c>
      <c r="H132" s="2">
        <f t="shared" si="1"/>
        <v>0.25999999999476131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96.31</v>
      </c>
      <c r="D135" s="1">
        <f>'PR-RAS'!E139</f>
        <v>44.74</v>
      </c>
      <c r="E135" s="1">
        <v>0</v>
      </c>
      <c r="F135" s="1">
        <v>0</v>
      </c>
      <c r="G135" s="2">
        <f t="shared" si="0"/>
        <v>24.895860000000003</v>
      </c>
      <c r="H135" s="2">
        <f t="shared" si="1"/>
        <v>0.57000000000000028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96.31</v>
      </c>
      <c r="D146" s="1">
        <f>'PR-RAS'!E150</f>
        <v>44.74</v>
      </c>
      <c r="E146" s="1">
        <v>0</v>
      </c>
      <c r="F146" s="1">
        <v>0</v>
      </c>
      <c r="G146" s="2">
        <f t="shared" si="0"/>
        <v>26.939550000000001</v>
      </c>
      <c r="H146" s="2">
        <f t="shared" si="1"/>
        <v>0.57000000000000028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2204647.9700000002</v>
      </c>
      <c r="D147" s="1">
        <f>'PR-RAS'!E151</f>
        <v>2915249.3200000003</v>
      </c>
      <c r="E147" s="1">
        <v>0</v>
      </c>
      <c r="F147" s="1">
        <v>0</v>
      </c>
      <c r="G147" s="2">
        <f t="shared" si="0"/>
        <v>1173131.40506</v>
      </c>
      <c r="H147" s="2">
        <f t="shared" si="1"/>
        <v>0.35000000009313226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1950550.75</v>
      </c>
      <c r="D148" s="1">
        <f>'PR-RAS'!E152</f>
        <v>2505178.85</v>
      </c>
      <c r="E148" s="1">
        <v>0</v>
      </c>
      <c r="F148" s="1">
        <v>0</v>
      </c>
      <c r="G148" s="2">
        <f t="shared" si="0"/>
        <v>1023253.54215</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1625552.86</v>
      </c>
      <c r="D149" s="1">
        <f>'PR-RAS'!E153</f>
        <v>2089665.12</v>
      </c>
      <c r="E149" s="1">
        <v>0</v>
      </c>
      <c r="F149" s="1">
        <v>0</v>
      </c>
      <c r="G149" s="2">
        <f t="shared" si="0"/>
        <v>859122.69880000001</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1625552.86</v>
      </c>
      <c r="D150" s="1">
        <f>'PR-RAS'!E154</f>
        <v>2089665.12</v>
      </c>
      <c r="E150" s="1">
        <v>0</v>
      </c>
      <c r="F150" s="1">
        <v>0</v>
      </c>
      <c r="G150" s="2">
        <f t="shared" si="0"/>
        <v>864927.58189999999</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67000</v>
      </c>
      <c r="D154" s="1">
        <f>'PR-RAS'!E158</f>
        <v>76341.440000000002</v>
      </c>
      <c r="E154" s="1">
        <v>0</v>
      </c>
      <c r="F154" s="1">
        <v>0</v>
      </c>
      <c r="G154" s="2">
        <f t="shared" si="0"/>
        <v>33611.480640000002</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257997.89</v>
      </c>
      <c r="D155" s="1">
        <f>'PR-RAS'!E159</f>
        <v>339172.29</v>
      </c>
      <c r="E155" s="1">
        <v>0</v>
      </c>
      <c r="F155" s="1">
        <v>0</v>
      </c>
      <c r="G155" s="2">
        <f t="shared" si="0"/>
        <v>144196.74038</v>
      </c>
      <c r="H155" s="2">
        <f t="shared" si="1"/>
        <v>0.3999999999650754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257997.89</v>
      </c>
      <c r="D157" s="1">
        <f>'PR-RAS'!E161</f>
        <v>339172.29</v>
      </c>
      <c r="E157" s="1">
        <v>0</v>
      </c>
      <c r="F157" s="1">
        <v>0</v>
      </c>
      <c r="G157" s="2">
        <f t="shared" si="0"/>
        <v>146069.42532000001</v>
      </c>
      <c r="H157" s="2">
        <f t="shared" si="1"/>
        <v>0.3999999999650754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249014.95999999996</v>
      </c>
      <c r="D159" s="1">
        <f>'PR-RAS'!E163</f>
        <v>327519</v>
      </c>
      <c r="E159" s="1">
        <v>0</v>
      </c>
      <c r="F159" s="1">
        <v>0</v>
      </c>
      <c r="G159" s="2">
        <f t="shared" si="0"/>
        <v>142840.36768</v>
      </c>
      <c r="H159" s="2">
        <f t="shared" si="1"/>
        <v>4.0000000037252903E-2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18630.61</v>
      </c>
      <c r="D160" s="1">
        <f>'PR-RAS'!E164</f>
        <v>34590.959999999999</v>
      </c>
      <c r="E160" s="1">
        <v>0</v>
      </c>
      <c r="F160" s="1">
        <v>0</v>
      </c>
      <c r="G160" s="2">
        <f t="shared" si="0"/>
        <v>13962.19227</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6043.38</v>
      </c>
      <c r="D161" s="1">
        <f>'PR-RAS'!E165</f>
        <v>10024.06</v>
      </c>
      <c r="E161" s="1">
        <v>0</v>
      </c>
      <c r="F161" s="1">
        <v>0</v>
      </c>
      <c r="G161" s="2">
        <f t="shared" si="0"/>
        <v>4174.6400000000003</v>
      </c>
      <c r="H161" s="2">
        <f t="shared" si="1"/>
        <v>0.43999999999959982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12587.23</v>
      </c>
      <c r="D162" s="1">
        <f>'PR-RAS'!E166</f>
        <v>24566.9</v>
      </c>
      <c r="E162" s="1">
        <v>0</v>
      </c>
      <c r="F162" s="1">
        <v>0</v>
      </c>
      <c r="G162" s="2">
        <f t="shared" si="0"/>
        <v>9937.08583</v>
      </c>
      <c r="H162" s="2">
        <f t="shared" si="1"/>
        <v>0.32999999999810825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183442.97999999998</v>
      </c>
      <c r="D165" s="1">
        <f>'PR-RAS'!E169</f>
        <v>249410.78999999998</v>
      </c>
      <c r="E165" s="1">
        <v>0</v>
      </c>
      <c r="F165" s="1">
        <v>0</v>
      </c>
      <c r="G165" s="2">
        <f t="shared" si="0"/>
        <v>111891.38784</v>
      </c>
      <c r="H165" s="2">
        <f t="shared" si="1"/>
        <v>0.23000000003958121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19534.21</v>
      </c>
      <c r="D166" s="1">
        <f>'PR-RAS'!E170</f>
        <v>17811.96</v>
      </c>
      <c r="E166" s="1">
        <v>0</v>
      </c>
      <c r="F166" s="1">
        <v>0</v>
      </c>
      <c r="G166" s="2">
        <f t="shared" si="0"/>
        <v>9101.0914499999999</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123856.51</v>
      </c>
      <c r="D167" s="1">
        <f>'PR-RAS'!E171</f>
        <v>190726.46</v>
      </c>
      <c r="E167" s="1">
        <v>0</v>
      </c>
      <c r="F167" s="1">
        <v>0</v>
      </c>
      <c r="G167" s="2">
        <f t="shared" si="0"/>
        <v>83881.365380000003</v>
      </c>
      <c r="H167" s="2">
        <f t="shared" si="1"/>
        <v>0.94999999999708962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32022.83</v>
      </c>
      <c r="D168" s="1">
        <f>'PR-RAS'!E172</f>
        <v>34398.839999999997</v>
      </c>
      <c r="E168" s="1">
        <v>0</v>
      </c>
      <c r="F168" s="1">
        <v>0</v>
      </c>
      <c r="G168" s="2">
        <f t="shared" si="0"/>
        <v>16837.025170000001</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4841.59</v>
      </c>
      <c r="D169" s="1">
        <f>'PR-RAS'!E173</f>
        <v>4906.09</v>
      </c>
      <c r="E169" s="1">
        <v>0</v>
      </c>
      <c r="F169" s="1">
        <v>0</v>
      </c>
      <c r="G169" s="2">
        <f t="shared" si="0"/>
        <v>2461.8333600000001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2999.57</v>
      </c>
      <c r="D170" s="1">
        <f>'PR-RAS'!E174</f>
        <v>1567.44</v>
      </c>
      <c r="E170" s="1">
        <v>0</v>
      </c>
      <c r="F170" s="1">
        <v>0</v>
      </c>
      <c r="G170" s="2">
        <f t="shared" si="0"/>
        <v>1036.7220500000001</v>
      </c>
      <c r="H170" s="2">
        <f t="shared" si="1"/>
        <v>0.86999999999989086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188.27</v>
      </c>
      <c r="D172" s="1">
        <f>'PR-RAS'!E176</f>
        <v>0</v>
      </c>
      <c r="E172" s="1">
        <v>0</v>
      </c>
      <c r="F172" s="1">
        <v>0</v>
      </c>
      <c r="G172" s="2">
        <f t="shared" si="0"/>
        <v>32.194170000000007</v>
      </c>
      <c r="H172" s="2">
        <f t="shared" si="1"/>
        <v>0.27000000000001023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38159.279999999999</v>
      </c>
      <c r="D173" s="1">
        <f>'PR-RAS'!E177</f>
        <v>36809.06</v>
      </c>
      <c r="E173" s="1">
        <v>0</v>
      </c>
      <c r="F173" s="1">
        <v>0</v>
      </c>
      <c r="G173" s="2">
        <f t="shared" si="0"/>
        <v>19225.712799999998</v>
      </c>
      <c r="H173" s="2">
        <f t="shared" si="1"/>
        <v>0.33999999999650754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7697.54</v>
      </c>
      <c r="D174" s="1">
        <f>'PR-RAS'!E178</f>
        <v>7855.67</v>
      </c>
      <c r="E174" s="1">
        <v>0</v>
      </c>
      <c r="F174" s="1">
        <v>0</v>
      </c>
      <c r="G174" s="2">
        <f t="shared" si="0"/>
        <v>4049.7362399999997</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8097.83</v>
      </c>
      <c r="D175" s="1">
        <f>'PR-RAS'!E179</f>
        <v>4932.29</v>
      </c>
      <c r="E175" s="1">
        <v>0</v>
      </c>
      <c r="F175" s="1">
        <v>0</v>
      </c>
      <c r="G175" s="2">
        <f t="shared" si="0"/>
        <v>3125.4593399999999</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1063.1300000000001</v>
      </c>
      <c r="D176" s="1">
        <f>'PR-RAS'!E180</f>
        <v>56</v>
      </c>
      <c r="E176" s="1">
        <v>0</v>
      </c>
      <c r="F176" s="1">
        <v>0</v>
      </c>
      <c r="G176" s="2">
        <f t="shared" si="0"/>
        <v>205.64775</v>
      </c>
      <c r="H176" s="2">
        <f t="shared" si="1"/>
        <v>0.13000000000010914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8612.4599999999991</v>
      </c>
      <c r="D177" s="1">
        <f>'PR-RAS'!E181</f>
        <v>7598.85</v>
      </c>
      <c r="E177" s="1">
        <v>0</v>
      </c>
      <c r="F177" s="1">
        <v>0</v>
      </c>
      <c r="G177" s="2">
        <f t="shared" si="0"/>
        <v>4190.5881599999993</v>
      </c>
      <c r="H177" s="2">
        <f t="shared" si="1"/>
        <v>0.60999999999876309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4089.18</v>
      </c>
      <c r="D178" s="1">
        <f>'PR-RAS'!E182</f>
        <v>4141.88</v>
      </c>
      <c r="E178" s="1">
        <v>0</v>
      </c>
      <c r="F178" s="1">
        <v>0</v>
      </c>
      <c r="G178" s="2">
        <f t="shared" si="0"/>
        <v>2190.0103800000002</v>
      </c>
      <c r="H178" s="2">
        <f t="shared" si="1"/>
        <v>0.29999999999972715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1723.14</v>
      </c>
      <c r="D179" s="1">
        <f>'PR-RAS'!E183</f>
        <v>1905.5</v>
      </c>
      <c r="E179" s="1">
        <v>0</v>
      </c>
      <c r="F179" s="1">
        <v>0</v>
      </c>
      <c r="G179" s="2">
        <f t="shared" si="0"/>
        <v>985.07691999999997</v>
      </c>
      <c r="H179" s="2">
        <f t="shared" si="1"/>
        <v>0.64000000000010004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2775.2</v>
      </c>
      <c r="D180" s="1">
        <f>'PR-RAS'!E184</f>
        <v>3191.46</v>
      </c>
      <c r="E180" s="1">
        <v>0</v>
      </c>
      <c r="F180" s="1">
        <v>0</v>
      </c>
      <c r="G180" s="2">
        <f t="shared" si="0"/>
        <v>1639.3034799999998</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1239.57</v>
      </c>
      <c r="D181" s="1">
        <f>'PR-RAS'!E185</f>
        <v>2087.6799999999998</v>
      </c>
      <c r="E181" s="1">
        <v>0</v>
      </c>
      <c r="F181" s="1">
        <v>0</v>
      </c>
      <c r="G181" s="2">
        <f t="shared" si="0"/>
        <v>974.6873999999998</v>
      </c>
      <c r="H181" s="2">
        <f t="shared" si="1"/>
        <v>0.75000000000022737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2861.23</v>
      </c>
      <c r="D182" s="1">
        <f>'PR-RAS'!E186</f>
        <v>5039.7299999999996</v>
      </c>
      <c r="E182" s="1">
        <v>0</v>
      </c>
      <c r="F182" s="1">
        <v>0</v>
      </c>
      <c r="G182" s="2">
        <f t="shared" si="0"/>
        <v>2342.2648899999995</v>
      </c>
      <c r="H182" s="2">
        <f t="shared" si="1"/>
        <v>0.50000000000045475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8782.09</v>
      </c>
      <c r="D184" s="1">
        <f>'PR-RAS'!E188</f>
        <v>6708.19</v>
      </c>
      <c r="E184" s="1">
        <v>0</v>
      </c>
      <c r="F184" s="1">
        <v>0</v>
      </c>
      <c r="G184" s="2">
        <f t="shared" si="0"/>
        <v>4062.3200099999999</v>
      </c>
      <c r="H184" s="2">
        <f t="shared" si="1"/>
        <v>0.27999999999974534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3530</v>
      </c>
      <c r="D186" s="1">
        <f>'PR-RAS'!E190</f>
        <v>3935.01</v>
      </c>
      <c r="E186" s="1">
        <v>0</v>
      </c>
      <c r="F186" s="1">
        <v>0</v>
      </c>
      <c r="G186" s="2">
        <f t="shared" si="0"/>
        <v>2109.0037000000002</v>
      </c>
      <c r="H186" s="2">
        <f t="shared" si="1"/>
        <v>1.0000000000218279E-2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646.55999999999995</v>
      </c>
      <c r="D187" s="1">
        <f>'PR-RAS'!E191</f>
        <v>140.22999999999999</v>
      </c>
      <c r="E187" s="1">
        <v>0</v>
      </c>
      <c r="F187" s="1">
        <v>0</v>
      </c>
      <c r="G187" s="2">
        <f t="shared" si="0"/>
        <v>172.42571999999998</v>
      </c>
      <c r="H187" s="2">
        <f t="shared" si="1"/>
        <v>0.67000000000004434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1037.01</v>
      </c>
      <c r="D189" s="1">
        <f>'PR-RAS'!E193</f>
        <v>1618.98</v>
      </c>
      <c r="E189" s="1">
        <v>0</v>
      </c>
      <c r="F189" s="1">
        <v>0</v>
      </c>
      <c r="G189" s="2">
        <f t="shared" si="0"/>
        <v>803.69436000000007</v>
      </c>
      <c r="H189" s="2">
        <f t="shared" si="1"/>
        <v>2.9999999999972715E-2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2517.08</v>
      </c>
      <c r="D190" s="1">
        <f>'PR-RAS'!E194</f>
        <v>246.04</v>
      </c>
      <c r="E190" s="1">
        <v>0</v>
      </c>
      <c r="F190" s="1">
        <v>0</v>
      </c>
      <c r="G190" s="2">
        <f t="shared" si="0"/>
        <v>568.73123999999996</v>
      </c>
      <c r="H190" s="2">
        <f t="shared" si="1"/>
        <v>0.11999999999991928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875.08</v>
      </c>
      <c r="D191" s="1">
        <f>'PR-RAS'!E195</f>
        <v>579.84</v>
      </c>
      <c r="E191" s="1">
        <v>0</v>
      </c>
      <c r="F191" s="1">
        <v>0</v>
      </c>
      <c r="G191" s="2">
        <f t="shared" si="0"/>
        <v>386.60440000000006</v>
      </c>
      <c r="H191" s="2">
        <f t="shared" si="1"/>
        <v>0.24000000000000909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1525.41</v>
      </c>
      <c r="D192" s="1">
        <f>'PR-RAS'!E196</f>
        <v>1528.58</v>
      </c>
      <c r="E192" s="1">
        <v>0</v>
      </c>
      <c r="F192" s="1">
        <v>0</v>
      </c>
      <c r="G192" s="2">
        <f t="shared" si="0"/>
        <v>875.27086999999995</v>
      </c>
      <c r="H192" s="2">
        <f t="shared" si="1"/>
        <v>0.83000000000015461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1525.41</v>
      </c>
      <c r="D206" s="1">
        <f>'PR-RAS'!E210</f>
        <v>1528.58</v>
      </c>
      <c r="E206" s="1">
        <v>0</v>
      </c>
      <c r="F206" s="1">
        <v>0</v>
      </c>
      <c r="G206" s="2">
        <f t="shared" si="0"/>
        <v>939.42684999999983</v>
      </c>
      <c r="H206" s="2">
        <f t="shared" si="1"/>
        <v>0.83000000000015461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14.9</v>
      </c>
      <c r="D209" s="1">
        <f>'PR-RAS'!E213</f>
        <v>135.25</v>
      </c>
      <c r="E209" s="1">
        <v>0</v>
      </c>
      <c r="F209" s="1">
        <v>0</v>
      </c>
      <c r="G209" s="2">
        <f t="shared" si="0"/>
        <v>59.363199999999992</v>
      </c>
      <c r="H209" s="2">
        <f t="shared" si="1"/>
        <v>0.34999999999999964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1510.51</v>
      </c>
      <c r="D210" s="1">
        <f>'PR-RAS'!E214</f>
        <v>1393.33</v>
      </c>
      <c r="E210" s="1">
        <v>0</v>
      </c>
      <c r="F210" s="1">
        <v>0</v>
      </c>
      <c r="G210" s="2">
        <f t="shared" si="0"/>
        <v>898.10852999999997</v>
      </c>
      <c r="H210" s="2">
        <f t="shared" si="1"/>
        <v>0.81999999999993634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1193.21</v>
      </c>
      <c r="D248" s="1">
        <f>'PR-RAS'!E252</f>
        <v>81022.89</v>
      </c>
      <c r="E248" s="1">
        <v>0</v>
      </c>
      <c r="F248" s="1">
        <v>0</v>
      </c>
      <c r="G248" s="2">
        <f t="shared" si="0"/>
        <v>40320.030529999996</v>
      </c>
      <c r="H248" s="2">
        <f t="shared" si="1"/>
        <v>0.32000000000061846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1193.21</v>
      </c>
      <c r="D255" s="1">
        <f>'PR-RAS'!E259</f>
        <v>81022.89</v>
      </c>
      <c r="E255" s="1">
        <v>0</v>
      </c>
      <c r="F255" s="1">
        <v>0</v>
      </c>
      <c r="G255" s="2">
        <f t="shared" si="0"/>
        <v>41462.703459999997</v>
      </c>
      <c r="H255" s="2">
        <f t="shared" si="1"/>
        <v>0.32000000000061846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1193.21</v>
      </c>
      <c r="D257" s="1">
        <f>'PR-RAS'!E261</f>
        <v>81022.89</v>
      </c>
      <c r="E257" s="1">
        <v>0</v>
      </c>
      <c r="F257" s="1">
        <v>0</v>
      </c>
      <c r="G257" s="2">
        <f t="shared" si="0"/>
        <v>41789.18144</v>
      </c>
      <c r="H257" s="2">
        <f t="shared" si="1"/>
        <v>0.32000000000061846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2363.64</v>
      </c>
      <c r="D259" s="1">
        <f>'PR-RAS'!E263</f>
        <v>0</v>
      </c>
      <c r="E259" s="1">
        <v>0</v>
      </c>
      <c r="F259" s="1">
        <v>0</v>
      </c>
      <c r="G259" s="2">
        <f t="shared" si="0"/>
        <v>609.81912</v>
      </c>
      <c r="H259" s="2">
        <f t="shared" si="1"/>
        <v>0.36000000000012733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2363.64</v>
      </c>
      <c r="D260" s="1">
        <f>'PR-RAS'!E264</f>
        <v>0</v>
      </c>
      <c r="E260" s="1">
        <v>0</v>
      </c>
      <c r="F260" s="1">
        <v>0</v>
      </c>
      <c r="G260" s="2">
        <f t="shared" si="0"/>
        <v>612.18276000000003</v>
      </c>
      <c r="H260" s="2">
        <f t="shared" si="1"/>
        <v>0.36000000000012733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2363.64</v>
      </c>
      <c r="D261" s="1">
        <f>'PR-RAS'!E265</f>
        <v>0</v>
      </c>
      <c r="E261" s="1">
        <v>0</v>
      </c>
      <c r="F261" s="1">
        <v>0</v>
      </c>
      <c r="G261" s="2">
        <f t="shared" si="0"/>
        <v>614.54639999999995</v>
      </c>
      <c r="H261" s="2">
        <f t="shared" si="1"/>
        <v>0.36000000000012733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2204647.9700000002</v>
      </c>
      <c r="D285" s="1">
        <f>'PR-RAS'!E289</f>
        <v>2915249.3200000003</v>
      </c>
      <c r="E285" s="1">
        <v>0</v>
      </c>
      <c r="F285" s="1">
        <v>0</v>
      </c>
      <c r="G285" s="2">
        <f t="shared" si="8"/>
        <v>2281981.6372400001</v>
      </c>
      <c r="H285" s="2">
        <f t="shared" si="9"/>
        <v>0.35000000009313226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92239.389999999665</v>
      </c>
      <c r="D286" s="1">
        <f>'PR-RAS'!E290</f>
        <v>133684.97999999998</v>
      </c>
      <c r="E286" s="1">
        <v>0</v>
      </c>
      <c r="F286" s="1">
        <v>0</v>
      </c>
      <c r="G286" s="2">
        <f t="shared" si="8"/>
        <v>102488.66474999988</v>
      </c>
      <c r="H286" s="2">
        <f t="shared" si="9"/>
        <v>0.40999999968335032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5179.45</v>
      </c>
      <c r="D288" s="1">
        <f>'PR-RAS'!E292</f>
        <v>10197.280000000001</v>
      </c>
      <c r="E288" s="1">
        <v>0</v>
      </c>
      <c r="F288" s="1">
        <v>0</v>
      </c>
      <c r="G288" s="2">
        <f t="shared" si="8"/>
        <v>7339.7408699999996</v>
      </c>
      <c r="H288" s="2">
        <f t="shared" si="9"/>
        <v>0.73000000000047294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87221.560000000012</v>
      </c>
      <c r="D345" s="1">
        <f>'PR-RAS'!E350</f>
        <v>123060.57</v>
      </c>
      <c r="E345" s="1">
        <v>0</v>
      </c>
      <c r="F345" s="1">
        <v>0</v>
      </c>
      <c r="G345" s="2">
        <f t="shared" si="8"/>
        <v>114669.8888</v>
      </c>
      <c r="H345" s="2">
        <f t="shared" si="9"/>
        <v>0.86999999998079147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67475.290000000008</v>
      </c>
      <c r="D358" s="1">
        <f>'PR-RAS'!E363</f>
        <v>105427.63</v>
      </c>
      <c r="E358" s="1">
        <v>0</v>
      </c>
      <c r="F358" s="1">
        <v>0</v>
      </c>
      <c r="G358" s="2">
        <f t="shared" si="8"/>
        <v>99364.006350000011</v>
      </c>
      <c r="H358" s="2">
        <f t="shared" si="9"/>
        <v>0.66000000000349246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30428.81</v>
      </c>
      <c r="D364" s="1">
        <f>'PR-RAS'!E369</f>
        <v>68441.919999999998</v>
      </c>
      <c r="E364" s="1">
        <v>0</v>
      </c>
      <c r="F364" s="1">
        <v>0</v>
      </c>
      <c r="G364" s="2">
        <f t="shared" si="8"/>
        <v>60734.491949999996</v>
      </c>
      <c r="H364" s="2">
        <f t="shared" si="9"/>
        <v>0.27000000000043656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19963.810000000001</v>
      </c>
      <c r="D365" s="1">
        <f>'PR-RAS'!E370</f>
        <v>63032.88</v>
      </c>
      <c r="E365" s="1">
        <v>0</v>
      </c>
      <c r="F365" s="1">
        <v>0</v>
      </c>
      <c r="G365" s="2">
        <f t="shared" si="8"/>
        <v>53154.763480000001</v>
      </c>
      <c r="H365" s="2">
        <f t="shared" si="9"/>
        <v>0.31000000000130967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1037.5</v>
      </c>
      <c r="D367" s="1">
        <f>'PR-RAS'!E372</f>
        <v>0</v>
      </c>
      <c r="E367" s="1">
        <v>0</v>
      </c>
      <c r="F367" s="1">
        <v>0</v>
      </c>
      <c r="G367" s="2">
        <f t="shared" si="8"/>
        <v>379.72499999999997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9427.5</v>
      </c>
      <c r="D369" s="1">
        <f>'PR-RAS'!E374</f>
        <v>4025.1</v>
      </c>
      <c r="E369" s="1">
        <v>0</v>
      </c>
      <c r="F369" s="1">
        <v>0</v>
      </c>
      <c r="G369" s="2">
        <f t="shared" si="8"/>
        <v>6431.7936</v>
      </c>
      <c r="H369" s="2">
        <f t="shared" si="9"/>
        <v>0.59999999999990905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1383.94</v>
      </c>
      <c r="E370" s="1">
        <v>0</v>
      </c>
      <c r="F370" s="1">
        <v>0</v>
      </c>
      <c r="G370" s="2">
        <f t="shared" si="8"/>
        <v>1021.34772</v>
      </c>
      <c r="H370" s="2">
        <f t="shared" si="9"/>
        <v>5.999999999994543E-2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37046.480000000003</v>
      </c>
      <c r="D378" s="1">
        <f>'PR-RAS'!E383</f>
        <v>36985.71</v>
      </c>
      <c r="E378" s="1">
        <v>0</v>
      </c>
      <c r="F378" s="1">
        <v>0</v>
      </c>
      <c r="G378" s="2">
        <f t="shared" si="8"/>
        <v>41853.748299999999</v>
      </c>
      <c r="H378" s="2">
        <f t="shared" si="9"/>
        <v>0.77000000000407454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37046.480000000003</v>
      </c>
      <c r="D379" s="1">
        <f>'PR-RAS'!E384</f>
        <v>36985.71</v>
      </c>
      <c r="E379" s="1">
        <v>0</v>
      </c>
      <c r="F379" s="1">
        <v>0</v>
      </c>
      <c r="G379" s="2">
        <f t="shared" si="8"/>
        <v>41964.766199999998</v>
      </c>
      <c r="H379" s="2">
        <f t="shared" si="9"/>
        <v>0.77000000000407454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19746.27</v>
      </c>
      <c r="D397" s="1">
        <f>'PR-RAS'!E402</f>
        <v>17632.939999999999</v>
      </c>
      <c r="E397" s="1">
        <v>0</v>
      </c>
      <c r="F397" s="1">
        <v>0</v>
      </c>
      <c r="G397" s="2">
        <f t="shared" si="8"/>
        <v>21784.811399999999</v>
      </c>
      <c r="H397" s="2">
        <f t="shared" si="9"/>
        <v>0.33000000000174623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19746.27</v>
      </c>
      <c r="D398" s="1">
        <f>'PR-RAS'!E403</f>
        <v>17632.939999999999</v>
      </c>
      <c r="E398" s="1">
        <v>0</v>
      </c>
      <c r="F398" s="1">
        <v>0</v>
      </c>
      <c r="G398" s="2">
        <f t="shared" si="8"/>
        <v>21839.823549999997</v>
      </c>
      <c r="H398" s="2">
        <f t="shared" si="9"/>
        <v>0.33000000000174623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87221.560000000012</v>
      </c>
      <c r="D403" s="1">
        <f>'PR-RAS'!E408</f>
        <v>123060.57</v>
      </c>
      <c r="E403" s="1">
        <v>0</v>
      </c>
      <c r="F403" s="1">
        <v>0</v>
      </c>
      <c r="G403" s="2">
        <f t="shared" si="8"/>
        <v>134003.7654</v>
      </c>
      <c r="H403" s="2">
        <f t="shared" si="9"/>
        <v>0.86999999998079147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2296887.36</v>
      </c>
      <c r="D407" s="1">
        <f>'PR-RAS'!E412</f>
        <v>3048934.3000000003</v>
      </c>
      <c r="E407" s="1">
        <v>0</v>
      </c>
      <c r="F407" s="1">
        <v>0</v>
      </c>
      <c r="G407" s="2">
        <f t="shared" si="8"/>
        <v>3408270.9197600004</v>
      </c>
      <c r="H407" s="2">
        <f t="shared" si="9"/>
        <v>0.66000000014901161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2291869.5300000003</v>
      </c>
      <c r="D408" s="1">
        <f>'PR-RAS'!E413</f>
        <v>3038309.89</v>
      </c>
      <c r="E408" s="1">
        <v>0</v>
      </c>
      <c r="F408" s="1">
        <v>0</v>
      </c>
      <c r="G408" s="2">
        <f t="shared" si="8"/>
        <v>3405975.1491700001</v>
      </c>
      <c r="H408" s="2">
        <f t="shared" si="9"/>
        <v>0.57999999960884452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5017.8299999996088</v>
      </c>
      <c r="D409" s="1">
        <f>'PR-RAS'!E414</f>
        <v>10624.410000000149</v>
      </c>
      <c r="E409" s="1">
        <v>0</v>
      </c>
      <c r="F409" s="1">
        <v>0</v>
      </c>
      <c r="G409" s="2">
        <f t="shared" si="8"/>
        <v>10716.793199999962</v>
      </c>
      <c r="H409" s="2">
        <f t="shared" si="9"/>
        <v>0.58000000054016709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5179.45</v>
      </c>
      <c r="D411" s="1">
        <f>'PR-RAS'!E416</f>
        <v>10197.280000000001</v>
      </c>
      <c r="E411" s="1">
        <v>0</v>
      </c>
      <c r="F411" s="1">
        <v>0</v>
      </c>
      <c r="G411" s="2">
        <f t="shared" si="8"/>
        <v>10485.3441</v>
      </c>
      <c r="H411" s="2">
        <f t="shared" si="9"/>
        <v>0.73000000000047294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2296887.36</v>
      </c>
      <c r="D633" s="1">
        <f>'PR-RAS'!E639</f>
        <v>3048934.3000000003</v>
      </c>
      <c r="E633" s="1">
        <v>0</v>
      </c>
      <c r="F633" s="1">
        <v>0</v>
      </c>
      <c r="G633" s="2">
        <f t="shared" si="10"/>
        <v>5305485.7667200007</v>
      </c>
      <c r="H633" s="2">
        <f t="shared" si="11"/>
        <v>0.66000000014901161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2291869.5300000003</v>
      </c>
      <c r="D634" s="1">
        <f>'PR-RAS'!E640</f>
        <v>3038309.89</v>
      </c>
      <c r="E634" s="1">
        <v>0</v>
      </c>
      <c r="F634" s="1">
        <v>0</v>
      </c>
      <c r="G634" s="2">
        <f t="shared" si="10"/>
        <v>5297253.7332300004</v>
      </c>
      <c r="H634" s="2">
        <f t="shared" si="11"/>
        <v>0.57999999960884452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5017.8299999996088</v>
      </c>
      <c r="D635" s="1">
        <f>'PR-RAS'!E641</f>
        <v>10624.410000000149</v>
      </c>
      <c r="E635" s="1">
        <v>0</v>
      </c>
      <c r="F635" s="1">
        <v>0</v>
      </c>
      <c r="G635" s="2">
        <f t="shared" si="10"/>
        <v>16653.05609999994</v>
      </c>
      <c r="H635" s="2">
        <f t="shared" si="11"/>
        <v>0.58000000054016709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5179.45</v>
      </c>
      <c r="D637" s="1">
        <f>'PR-RAS'!E643</f>
        <v>10197.280000000001</v>
      </c>
      <c r="E637" s="1">
        <v>0</v>
      </c>
      <c r="F637" s="1">
        <v>0</v>
      </c>
      <c r="G637" s="2">
        <f t="shared" si="10"/>
        <v>16265.070360000002</v>
      </c>
      <c r="H637" s="2">
        <f t="shared" si="11"/>
        <v>0.73000000000047294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10197.27999999961</v>
      </c>
      <c r="D639" s="1">
        <f>'PR-RAS'!E645</f>
        <v>20821.690000000148</v>
      </c>
      <c r="E639" s="1">
        <v>0</v>
      </c>
      <c r="F639" s="1">
        <v>0</v>
      </c>
      <c r="G639" s="2">
        <f t="shared" si="10"/>
        <v>33074.34107999994</v>
      </c>
      <c r="H639" s="2">
        <f t="shared" si="11"/>
        <v>0.58999999946172466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9254.0400000000009</v>
      </c>
      <c r="D642" s="1">
        <f>'PR-RAS'!E649</f>
        <v>25211.19</v>
      </c>
      <c r="E642" s="1">
        <v>0</v>
      </c>
      <c r="F642" s="1">
        <v>0</v>
      </c>
      <c r="G642" s="2">
        <f t="shared" si="10"/>
        <v>38252.585220000001</v>
      </c>
      <c r="H642" s="2">
        <f t="shared" si="11"/>
        <v>0.22999999999956344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677318.45</v>
      </c>
      <c r="D643" s="1">
        <f>'PR-RAS'!E650</f>
        <v>857835.33</v>
      </c>
      <c r="E643" s="1">
        <v>0</v>
      </c>
      <c r="F643" s="1">
        <v>0</v>
      </c>
      <c r="G643" s="2">
        <f t="shared" si="10"/>
        <v>1536299.00862</v>
      </c>
      <c r="H643" s="2">
        <f t="shared" si="11"/>
        <v>0.77999999991152436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661361.30000000005</v>
      </c>
      <c r="D644" s="1">
        <f>'PR-RAS'!E651</f>
        <v>845239.75</v>
      </c>
      <c r="E644" s="1">
        <v>0</v>
      </c>
      <c r="F644" s="1">
        <v>0</v>
      </c>
      <c r="G644" s="2">
        <f t="shared" si="10"/>
        <v>1512233.6343999999</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25211.189999999944</v>
      </c>
      <c r="D645" s="1">
        <f>'PR-RAS'!E652</f>
        <v>37806.769999999902</v>
      </c>
      <c r="E645" s="1">
        <v>0</v>
      </c>
      <c r="F645" s="1">
        <v>0</v>
      </c>
      <c r="G645" s="2">
        <f t="shared" si="10"/>
        <v>64931.126119999841</v>
      </c>
      <c r="H645" s="2">
        <f t="shared" si="11"/>
        <v>0.42000000004190952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107</v>
      </c>
      <c r="D647" s="1">
        <f>'PR-RAS'!E654</f>
        <v>113</v>
      </c>
      <c r="E647" s="1">
        <v>0</v>
      </c>
      <c r="F647" s="1">
        <v>0</v>
      </c>
      <c r="G647" s="2">
        <f t="shared" si="10"/>
        <v>215.11799999999999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92</v>
      </c>
      <c r="E649" s="1">
        <v>0</v>
      </c>
      <c r="F649" s="1">
        <v>0</v>
      </c>
      <c r="G649" s="2">
        <f t="shared" si="10"/>
        <v>176.256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1904430.68</v>
      </c>
      <c r="D668" s="1">
        <f>'PR-RAS'!E675</f>
        <v>2289826.39</v>
      </c>
      <c r="E668" s="1">
        <v>0</v>
      </c>
      <c r="F668" s="1">
        <v>0</v>
      </c>
      <c r="G668" s="2">
        <f t="shared" si="10"/>
        <v>4324883.6678200001</v>
      </c>
      <c r="H668" s="2">
        <f t="shared" si="11"/>
        <v>0.71000000019557774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35424.79</v>
      </c>
      <c r="D670" s="1">
        <f>'PR-RAS'!E677</f>
        <v>36802.75</v>
      </c>
      <c r="E670" s="1">
        <v>0</v>
      </c>
      <c r="F670" s="1">
        <v>0</v>
      </c>
      <c r="G670" s="2">
        <f t="shared" si="10"/>
        <v>72941.264010000014</v>
      </c>
      <c r="H670" s="2">
        <f t="shared" si="11"/>
        <v>0.45999999999912689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2091.5500000000002</v>
      </c>
      <c r="D709" s="1">
        <f>'PR-RAS'!E716</f>
        <v>6513.81</v>
      </c>
      <c r="E709" s="1">
        <v>0</v>
      </c>
      <c r="F709" s="1">
        <v>0</v>
      </c>
      <c r="G709" s="2">
        <f t="shared" si="10"/>
        <v>10704.372360000001</v>
      </c>
      <c r="H709" s="2">
        <f t="shared" si="11"/>
        <v>0.63999999999941792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4720.0600000000004</v>
      </c>
      <c r="D710" s="1">
        <f>'PR-RAS'!E717</f>
        <v>1450.54</v>
      </c>
      <c r="E710" s="1">
        <v>0</v>
      </c>
      <c r="F710" s="1">
        <v>0</v>
      </c>
      <c r="G710" s="2">
        <f t="shared" si="10"/>
        <v>5403.3882599999997</v>
      </c>
      <c r="H710" s="2">
        <f t="shared" si="11"/>
        <v>0.52000000000043656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12587.23</v>
      </c>
      <c r="D711" s="1">
        <f>'PR-RAS'!E718</f>
        <v>24566.9</v>
      </c>
      <c r="E711" s="1">
        <v>0</v>
      </c>
      <c r="F711" s="1">
        <v>0</v>
      </c>
      <c r="G711" s="2">
        <f t="shared" si="10"/>
        <v>43821.931299999997</v>
      </c>
      <c r="H711" s="2">
        <f t="shared" si="11"/>
        <v>0.32999999999810825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1274.1600000000001</v>
      </c>
      <c r="D713" s="1">
        <f>'PR-RAS'!E720</f>
        <v>1061</v>
      </c>
      <c r="E713" s="1">
        <v>0</v>
      </c>
      <c r="F713" s="1">
        <v>0</v>
      </c>
      <c r="G713" s="2">
        <f t="shared" si="10"/>
        <v>2418.06592</v>
      </c>
      <c r="H713" s="2">
        <f t="shared" si="11"/>
        <v>0.16000000000008185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2775.2</v>
      </c>
      <c r="D715" s="1">
        <f>'PR-RAS'!E722</f>
        <v>3191.46</v>
      </c>
      <c r="E715" s="1">
        <v>0</v>
      </c>
      <c r="F715" s="1">
        <v>0</v>
      </c>
      <c r="G715" s="2">
        <f t="shared" si="10"/>
        <v>6538.8976799999991</v>
      </c>
      <c r="H715" s="2">
        <f t="shared" si="11"/>
        <v>0.65999999999985448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118.26</v>
      </c>
      <c r="E719" s="1">
        <v>0</v>
      </c>
      <c r="F719" s="1">
        <v>0</v>
      </c>
      <c r="G719" s="2">
        <f t="shared" si="10"/>
        <v>169.82136</v>
      </c>
      <c r="H719" s="2">
        <f t="shared" si="11"/>
        <v>0.26000000000000512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1193.21</v>
      </c>
      <c r="D821" s="1">
        <f>'PR-RAS'!E828</f>
        <v>81022.89</v>
      </c>
      <c r="E821" s="1">
        <v>0</v>
      </c>
      <c r="F821" s="1">
        <v>0</v>
      </c>
      <c r="G821" s="2">
        <f t="shared" si="18"/>
        <v>133855.97179999997</v>
      </c>
      <c r="H821" s="2">
        <f t="shared" si="19"/>
        <v>0.32000000000061846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2363.64</v>
      </c>
      <c r="D822" s="1">
        <f>'PR-RAS'!E829</f>
        <v>0</v>
      </c>
      <c r="E822" s="1">
        <v>0</v>
      </c>
      <c r="F822" s="1">
        <v>0</v>
      </c>
      <c r="G822" s="2">
        <f t="shared" si="18"/>
        <v>1940.5484399999998</v>
      </c>
      <c r="H822" s="2">
        <f t="shared" si="19"/>
        <v>0.36000000000012733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600056.02</v>
      </c>
      <c r="D984" s="6">
        <f>BILANCA!E6</f>
        <v>627148.35999999987</v>
      </c>
      <c r="E984" s="6">
        <v>0</v>
      </c>
      <c r="F984" s="6">
        <v>0</v>
      </c>
      <c r="G984" s="7">
        <f t="shared" ref="G984:G1241" si="22">B984/1000*C984+B984/500*D984</f>
        <v>1854.3527399999998</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541828.89</v>
      </c>
      <c r="D985" s="1">
        <f>BILANCA!E7</f>
        <v>538191.11999999988</v>
      </c>
      <c r="E985" s="1">
        <v>0</v>
      </c>
      <c r="F985" s="1">
        <v>0</v>
      </c>
      <c r="G985" s="2">
        <f t="shared" si="22"/>
        <v>3236.4222599999994</v>
      </c>
      <c r="H985" s="2">
        <f t="shared" si="19"/>
        <v>0.22999999986495823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541828.89</v>
      </c>
      <c r="D990" s="1">
        <f>BILANCA!E12</f>
        <v>538191.11999999988</v>
      </c>
      <c r="E990" s="1">
        <v>0</v>
      </c>
      <c r="F990" s="1">
        <v>0</v>
      </c>
      <c r="G990" s="2">
        <f t="shared" si="22"/>
        <v>11327.477909999998</v>
      </c>
      <c r="H990" s="2">
        <f t="shared" si="19"/>
        <v>0.22999999986495823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414380.25000000006</v>
      </c>
      <c r="D991" s="1">
        <f>BILANCA!E13</f>
        <v>419592.05</v>
      </c>
      <c r="E991" s="1">
        <v>0</v>
      </c>
      <c r="F991" s="1">
        <v>0</v>
      </c>
      <c r="G991" s="2">
        <f t="shared" si="22"/>
        <v>10028.514800000001</v>
      </c>
      <c r="H991" s="2">
        <f t="shared" si="19"/>
        <v>0.30000000004656613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621218.56000000006</v>
      </c>
      <c r="D993" s="1">
        <f>BILANCA!E15</f>
        <v>638851.5</v>
      </c>
      <c r="E993" s="1">
        <v>0</v>
      </c>
      <c r="F993" s="1">
        <v>0</v>
      </c>
      <c r="G993" s="2">
        <f t="shared" si="22"/>
        <v>18989.215600000003</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206838.31</v>
      </c>
      <c r="D996" s="1">
        <f>BILANCA!E18</f>
        <v>219259.45</v>
      </c>
      <c r="E996" s="1">
        <v>0</v>
      </c>
      <c r="F996" s="1">
        <v>0</v>
      </c>
      <c r="G996" s="2">
        <f t="shared" si="22"/>
        <v>8389.6437299999998</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109673.69</v>
      </c>
      <c r="D997" s="1">
        <f>BILANCA!E19</f>
        <v>99483.669999999984</v>
      </c>
      <c r="E997" s="1">
        <v>0</v>
      </c>
      <c r="F997" s="1">
        <v>0</v>
      </c>
      <c r="G997" s="2">
        <f t="shared" si="22"/>
        <v>4320.9744199999996</v>
      </c>
      <c r="H997" s="2">
        <f t="shared" si="19"/>
        <v>0.64000000001396984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288869.53999999998</v>
      </c>
      <c r="D998" s="1">
        <f>BILANCA!E20</f>
        <v>351902.42</v>
      </c>
      <c r="E998" s="1">
        <v>0</v>
      </c>
      <c r="F998" s="1">
        <v>0</v>
      </c>
      <c r="G998" s="2">
        <f t="shared" si="22"/>
        <v>14890.115699999998</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42551.6</v>
      </c>
      <c r="D1000" s="1">
        <f>BILANCA!E22</f>
        <v>42551.6</v>
      </c>
      <c r="E1000" s="1">
        <v>0</v>
      </c>
      <c r="F1000" s="1">
        <v>0</v>
      </c>
      <c r="G1000" s="2">
        <f t="shared" si="22"/>
        <v>2170.1316000000002</v>
      </c>
      <c r="H1000" s="2">
        <f t="shared" si="19"/>
        <v>0.80000000000291038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31234.39</v>
      </c>
      <c r="D1002" s="1">
        <f>BILANCA!E24</f>
        <v>35259.49</v>
      </c>
      <c r="E1002" s="1">
        <v>0</v>
      </c>
      <c r="F1002" s="1">
        <v>0</v>
      </c>
      <c r="G1002" s="2">
        <f t="shared" si="22"/>
        <v>1933.31403</v>
      </c>
      <c r="H1002" s="2">
        <f t="shared" si="19"/>
        <v>0.87999999999738066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11427</v>
      </c>
      <c r="D1003" s="1">
        <f>BILANCA!E25</f>
        <v>12810.94</v>
      </c>
      <c r="E1003" s="1">
        <v>0</v>
      </c>
      <c r="F1003" s="1">
        <v>0</v>
      </c>
      <c r="G1003" s="2">
        <f t="shared" si="22"/>
        <v>740.97759999999994</v>
      </c>
      <c r="H1003" s="2">
        <f t="shared" si="19"/>
        <v>5.9999999999490683E-2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42686.58</v>
      </c>
      <c r="D1004" s="1">
        <f>BILANCA!E26</f>
        <v>42686.58</v>
      </c>
      <c r="E1004" s="1">
        <v>0</v>
      </c>
      <c r="F1004" s="1">
        <v>0</v>
      </c>
      <c r="G1004" s="2">
        <f t="shared" si="22"/>
        <v>2689.2545400000004</v>
      </c>
      <c r="H1004" s="2">
        <f t="shared" si="19"/>
        <v>0.83999999999650754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307095.42</v>
      </c>
      <c r="D1006" s="1">
        <f>BILANCA!E28</f>
        <v>385727.36</v>
      </c>
      <c r="E1006" s="1">
        <v>0</v>
      </c>
      <c r="F1006" s="1">
        <v>0</v>
      </c>
      <c r="G1006" s="2">
        <f t="shared" si="22"/>
        <v>24806.65322</v>
      </c>
      <c r="H1006" s="2">
        <f t="shared" si="19"/>
        <v>0.77999999996973202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17594.979999999981</v>
      </c>
      <c r="D1013" s="1">
        <f>BILANCA!E35</f>
        <v>18987.079999999987</v>
      </c>
      <c r="E1013" s="1">
        <v>0</v>
      </c>
      <c r="F1013" s="1">
        <v>0</v>
      </c>
      <c r="G1013" s="2">
        <f t="shared" si="22"/>
        <v>1667.0741999999987</v>
      </c>
      <c r="H1013" s="2">
        <f t="shared" si="19"/>
        <v>0.10000000000582077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139288.82999999999</v>
      </c>
      <c r="D1014" s="1">
        <f>BILANCA!E36</f>
        <v>176214.54</v>
      </c>
      <c r="E1014" s="1">
        <v>0</v>
      </c>
      <c r="F1014" s="1">
        <v>0</v>
      </c>
      <c r="G1014" s="2">
        <f t="shared" si="22"/>
        <v>15243.255209999999</v>
      </c>
      <c r="H1014" s="2">
        <f t="shared" si="19"/>
        <v>0.63000000000465661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379.99</v>
      </c>
      <c r="D1015" s="1">
        <f>BILANCA!E37</f>
        <v>379.99</v>
      </c>
      <c r="E1015" s="1">
        <v>0</v>
      </c>
      <c r="F1015" s="1">
        <v>0</v>
      </c>
      <c r="G1015" s="2">
        <f t="shared" si="22"/>
        <v>36.479039999999998</v>
      </c>
      <c r="H1015" s="2">
        <f t="shared" si="19"/>
        <v>1.999999999998181E-2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122073.84</v>
      </c>
      <c r="D1018" s="1">
        <f>BILANCA!E40</f>
        <v>157607.45000000001</v>
      </c>
      <c r="E1018" s="1">
        <v>0</v>
      </c>
      <c r="F1018" s="1">
        <v>0</v>
      </c>
      <c r="G1018" s="2">
        <f t="shared" si="22"/>
        <v>15305.105900000002</v>
      </c>
      <c r="H1018" s="2">
        <f t="shared" si="19"/>
        <v>0.61000000001513399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179.97000000000003</v>
      </c>
      <c r="D1023" s="1">
        <f>BILANCA!E45</f>
        <v>128.32000000000005</v>
      </c>
      <c r="E1023" s="1">
        <v>0</v>
      </c>
      <c r="F1023" s="1">
        <v>0</v>
      </c>
      <c r="G1023" s="2">
        <f t="shared" si="22"/>
        <v>17.464400000000005</v>
      </c>
      <c r="H1023" s="2">
        <f t="shared" si="19"/>
        <v>0.35000000000002274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414.76</v>
      </c>
      <c r="D1025" s="1">
        <f>BILANCA!E47</f>
        <v>414.76</v>
      </c>
      <c r="E1025" s="1">
        <v>0</v>
      </c>
      <c r="F1025" s="1">
        <v>0</v>
      </c>
      <c r="G1025" s="2">
        <f t="shared" si="22"/>
        <v>52.25976</v>
      </c>
      <c r="H1025" s="2">
        <f t="shared" si="19"/>
        <v>0.48000000000001819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326.10000000000002</v>
      </c>
      <c r="D1026" s="1">
        <f>BILANCA!E48</f>
        <v>326.10000000000002</v>
      </c>
      <c r="E1026" s="1">
        <v>0</v>
      </c>
      <c r="F1026" s="1">
        <v>0</v>
      </c>
      <c r="G1026" s="2">
        <f t="shared" si="22"/>
        <v>42.066899999999997</v>
      </c>
      <c r="H1026" s="2">
        <f t="shared" si="19"/>
        <v>0.20000000000004547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560.89</v>
      </c>
      <c r="D1028" s="1">
        <f>BILANCA!E50</f>
        <v>612.54</v>
      </c>
      <c r="E1028" s="1">
        <v>0</v>
      </c>
      <c r="F1028" s="1">
        <v>0</v>
      </c>
      <c r="G1028" s="2">
        <f t="shared" si="22"/>
        <v>80.368649999999988</v>
      </c>
      <c r="H1028" s="2">
        <f t="shared" si="19"/>
        <v>0.57000000000005002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2999.57</v>
      </c>
      <c r="D1032" s="1">
        <f>BILANCA!E54</f>
        <v>1567.44</v>
      </c>
      <c r="E1032" s="1">
        <v>0</v>
      </c>
      <c r="F1032" s="1">
        <v>0</v>
      </c>
      <c r="G1032" s="2">
        <f t="shared" si="22"/>
        <v>300.58805000000007</v>
      </c>
      <c r="H1032" s="2">
        <f t="shared" si="19"/>
        <v>0.86999999999989086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2999.57</v>
      </c>
      <c r="D1033" s="1">
        <f>BILANCA!E55</f>
        <v>1567.44</v>
      </c>
      <c r="E1033" s="1">
        <v>0</v>
      </c>
      <c r="F1033" s="1">
        <v>0</v>
      </c>
      <c r="G1033" s="2">
        <f t="shared" si="22"/>
        <v>306.72250000000008</v>
      </c>
      <c r="H1033" s="2">
        <f t="shared" si="19"/>
        <v>0.86999999999989086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58227.130000000005</v>
      </c>
      <c r="D1046" s="1">
        <f>BILANCA!E68</f>
        <v>88957.239999999991</v>
      </c>
      <c r="E1046" s="1">
        <v>0</v>
      </c>
      <c r="F1046" s="1">
        <v>0</v>
      </c>
      <c r="G1046" s="2">
        <f t="shared" si="22"/>
        <v>14876.921429999999</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25211.19</v>
      </c>
      <c r="D1047" s="1">
        <f>BILANCA!E69</f>
        <v>37806.769999999997</v>
      </c>
      <c r="E1047" s="1">
        <v>0</v>
      </c>
      <c r="F1047" s="1">
        <v>0</v>
      </c>
      <c r="G1047" s="2">
        <f t="shared" si="22"/>
        <v>6452.7827200000002</v>
      </c>
      <c r="H1047" s="2">
        <f t="shared" si="19"/>
        <v>0.42000000000189175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25211.19</v>
      </c>
      <c r="D1048" s="1">
        <f>BILANCA!E70</f>
        <v>37806.769999999997</v>
      </c>
      <c r="E1048" s="1">
        <v>0</v>
      </c>
      <c r="F1048" s="1">
        <v>0</v>
      </c>
      <c r="G1048" s="2">
        <f t="shared" si="22"/>
        <v>6553.6074499999995</v>
      </c>
      <c r="H1048" s="2">
        <f t="shared" si="19"/>
        <v>0.42000000000189175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25211.19</v>
      </c>
      <c r="D1050" s="1">
        <f>BILANCA!E72</f>
        <v>37806.769999999997</v>
      </c>
      <c r="E1050" s="1">
        <v>0</v>
      </c>
      <c r="F1050" s="1">
        <v>0</v>
      </c>
      <c r="G1050" s="2">
        <f t="shared" si="22"/>
        <v>6755.2569100000001</v>
      </c>
      <c r="H1050" s="2">
        <f t="shared" si="19"/>
        <v>0.42000000000189175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17216.86</v>
      </c>
      <c r="D1056" s="1">
        <f>BILANCA!E78</f>
        <v>20846.419999999998</v>
      </c>
      <c r="E1056" s="1">
        <v>0</v>
      </c>
      <c r="F1056" s="1">
        <v>0</v>
      </c>
      <c r="G1056" s="2">
        <f t="shared" si="22"/>
        <v>4300.4080999999996</v>
      </c>
      <c r="H1056" s="2">
        <f t="shared" si="19"/>
        <v>0.55999999999767169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17216.86</v>
      </c>
      <c r="D1064" s="1">
        <f>BILANCA!E86</f>
        <v>20846.419999999998</v>
      </c>
      <c r="E1064" s="1">
        <v>0</v>
      </c>
      <c r="F1064" s="1">
        <v>0</v>
      </c>
      <c r="G1064" s="2">
        <f t="shared" si="22"/>
        <v>4771.6857</v>
      </c>
      <c r="H1064" s="2">
        <f t="shared" si="19"/>
        <v>0.55999999999767169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15799.08</v>
      </c>
      <c r="D1124" s="1">
        <f>BILANCA!E146</f>
        <v>30304.05</v>
      </c>
      <c r="E1124" s="1">
        <v>0</v>
      </c>
      <c r="F1124" s="1">
        <v>0</v>
      </c>
      <c r="G1124" s="2">
        <f t="shared" si="22"/>
        <v>10773.41238</v>
      </c>
      <c r="H1124" s="2">
        <f t="shared" si="23"/>
        <v>0.12999999999919964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15799.08</v>
      </c>
      <c r="D1138" s="1">
        <f>BILANCA!E160</f>
        <v>30304.05</v>
      </c>
      <c r="E1138" s="1">
        <v>0</v>
      </c>
      <c r="F1138" s="1">
        <v>0</v>
      </c>
      <c r="G1138" s="2">
        <f t="shared" si="22"/>
        <v>11843.1129</v>
      </c>
      <c r="H1138" s="2">
        <f t="shared" si="23"/>
        <v>0.12999999999919964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600056.02</v>
      </c>
      <c r="D1152" s="1">
        <f>BILANCA!E175</f>
        <v>627148.36</v>
      </c>
      <c r="E1152" s="1">
        <v>0</v>
      </c>
      <c r="F1152" s="1">
        <v>0</v>
      </c>
      <c r="G1152" s="2">
        <f t="shared" si="22"/>
        <v>313385.61306</v>
      </c>
      <c r="H1152" s="2">
        <f t="shared" si="23"/>
        <v>0.38000000000465661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27762.71</v>
      </c>
      <c r="D1153" s="1">
        <f>BILANCA!E176</f>
        <v>8851.36</v>
      </c>
      <c r="E1153" s="1">
        <v>0</v>
      </c>
      <c r="F1153" s="1">
        <v>0</v>
      </c>
      <c r="G1153" s="2">
        <f t="shared" si="22"/>
        <v>7729.1231000000007</v>
      </c>
      <c r="H1153" s="2">
        <f t="shared" si="23"/>
        <v>0.65000000000145519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27762.71</v>
      </c>
      <c r="D1154" s="1">
        <f>BILANCA!E177</f>
        <v>8851.36</v>
      </c>
      <c r="E1154" s="1">
        <v>0</v>
      </c>
      <c r="F1154" s="1">
        <v>0</v>
      </c>
      <c r="G1154" s="2">
        <f t="shared" si="22"/>
        <v>7774.5885300000009</v>
      </c>
      <c r="H1154" s="2">
        <f t="shared" si="23"/>
        <v>0.65000000000145519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27762.71</v>
      </c>
      <c r="D1156" s="1">
        <f>BILANCA!E179</f>
        <v>8851.36</v>
      </c>
      <c r="E1156" s="1">
        <v>0</v>
      </c>
      <c r="F1156" s="1">
        <v>0</v>
      </c>
      <c r="G1156" s="2">
        <f t="shared" si="22"/>
        <v>7865.5193899999995</v>
      </c>
      <c r="H1156" s="2">
        <f t="shared" si="23"/>
        <v>0.65000000000145519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572293.31000000006</v>
      </c>
      <c r="D1214" s="1">
        <f>BILANCA!E237</f>
        <v>618297</v>
      </c>
      <c r="E1214" s="1">
        <v>0</v>
      </c>
      <c r="F1214" s="1">
        <v>0</v>
      </c>
      <c r="G1214" s="2">
        <f t="shared" si="22"/>
        <v>417852.9686100001</v>
      </c>
      <c r="H1214" s="2">
        <f t="shared" si="23"/>
        <v>0.31000000005587935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562096.03</v>
      </c>
      <c r="D1215" s="1">
        <f>BILANCA!E238</f>
        <v>597475.31000000006</v>
      </c>
      <c r="E1215" s="1">
        <v>0</v>
      </c>
      <c r="F1215" s="1">
        <v>0</v>
      </c>
      <c r="G1215" s="2">
        <f t="shared" si="22"/>
        <v>407634.82280000008</v>
      </c>
      <c r="H1215" s="2">
        <f t="shared" si="23"/>
        <v>0.34000000008381903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990607.24</v>
      </c>
      <c r="D1216" s="1">
        <f>BILANCA!E239</f>
        <v>1113668.26</v>
      </c>
      <c r="E1216" s="1">
        <v>0</v>
      </c>
      <c r="F1216" s="1">
        <v>0</v>
      </c>
      <c r="G1216" s="2">
        <f t="shared" si="22"/>
        <v>749780.89608000009</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945687.87</v>
      </c>
      <c r="D1217" s="1">
        <f>BILANCA!E240</f>
        <v>1033744.76</v>
      </c>
      <c r="E1217" s="1">
        <v>0</v>
      </c>
      <c r="F1217" s="1">
        <v>0</v>
      </c>
      <c r="G1217" s="2">
        <f t="shared" si="22"/>
        <v>705083.50925999996</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44919.37</v>
      </c>
      <c r="D1218" s="1">
        <f>BILANCA!E241</f>
        <v>79923.5</v>
      </c>
      <c r="E1218" s="1">
        <v>0</v>
      </c>
      <c r="F1218" s="1">
        <v>0</v>
      </c>
      <c r="G1218" s="2">
        <f t="shared" si="22"/>
        <v>48120.096949999999</v>
      </c>
      <c r="H1218" s="2">
        <f t="shared" si="23"/>
        <v>0.87000000000261934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428511.21</v>
      </c>
      <c r="D1219" s="1">
        <f>BILANCA!E242</f>
        <v>516192.95</v>
      </c>
      <c r="E1219" s="1">
        <v>0</v>
      </c>
      <c r="F1219" s="1">
        <v>0</v>
      </c>
      <c r="G1219" s="2">
        <f t="shared" si="22"/>
        <v>344771.71796000004</v>
      </c>
      <c r="H1219" s="2">
        <f t="shared" si="23"/>
        <v>0.26000000000931323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428511.21</v>
      </c>
      <c r="D1221" s="1">
        <f>BILANCA!E244</f>
        <v>516192.95</v>
      </c>
      <c r="E1221" s="1">
        <v>0</v>
      </c>
      <c r="F1221" s="1">
        <v>0</v>
      </c>
      <c r="G1221" s="2">
        <f t="shared" si="22"/>
        <v>347693.51217999996</v>
      </c>
      <c r="H1221" s="2">
        <f t="shared" si="23"/>
        <v>0.26000000000931323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10197.280000000001</v>
      </c>
      <c r="D1222" s="1">
        <f>BILANCA!E245</f>
        <v>20821.689999999999</v>
      </c>
      <c r="E1222" s="1">
        <v>0</v>
      </c>
      <c r="F1222" s="1">
        <v>0</v>
      </c>
      <c r="G1222" s="2">
        <f t="shared" si="22"/>
        <v>12389.917739999999</v>
      </c>
      <c r="H1222" s="2">
        <f t="shared" si="23"/>
        <v>0.59000000000196451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10197.280000000001</v>
      </c>
      <c r="D1223" s="1">
        <f>BILANCA!E246</f>
        <v>20821.689999999999</v>
      </c>
      <c r="E1223" s="1">
        <v>0</v>
      </c>
      <c r="F1223" s="1">
        <v>0</v>
      </c>
      <c r="G1223" s="2">
        <f t="shared" si="22"/>
        <v>12441.758399999999</v>
      </c>
      <c r="H1223" s="2">
        <f t="shared" si="23"/>
        <v>0.59000000000196451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10197.280000000001</v>
      </c>
      <c r="D1224" s="1">
        <f>BILANCA!E247</f>
        <v>20821.689999999999</v>
      </c>
      <c r="E1224" s="1">
        <v>0</v>
      </c>
      <c r="F1224" s="1">
        <v>0</v>
      </c>
      <c r="G1224" s="2">
        <f t="shared" si="22"/>
        <v>12493.599059999999</v>
      </c>
      <c r="H1224" s="2">
        <f t="shared" si="23"/>
        <v>0.59000000000196451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15799.08</v>
      </c>
      <c r="D1241" s="1">
        <f>BILANCA!E265</f>
        <v>30304.05</v>
      </c>
      <c r="E1241" s="1">
        <v>0</v>
      </c>
      <c r="F1241" s="1">
        <v>0</v>
      </c>
      <c r="G1241" s="2">
        <f t="shared" si="22"/>
        <v>19713.052439999999</v>
      </c>
      <c r="H1241" s="2">
        <f t="shared" si="23"/>
        <v>0.12999999999919964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17216.86</v>
      </c>
      <c r="D1244" s="1">
        <f>BILANCA!E268</f>
        <v>20846.419999999998</v>
      </c>
      <c r="E1244" s="1">
        <v>0</v>
      </c>
      <c r="F1244" s="1">
        <v>0</v>
      </c>
      <c r="G1244" s="2">
        <f t="shared" si="24"/>
        <v>15375.431700000001</v>
      </c>
      <c r="H1244" s="2">
        <f t="shared" si="23"/>
        <v>0.55999999999767169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27762.71</v>
      </c>
      <c r="D1264" s="1">
        <f>BILANCA!E288</f>
        <v>8851.36</v>
      </c>
      <c r="E1264" s="1">
        <v>0</v>
      </c>
      <c r="F1264" s="1">
        <v>0</v>
      </c>
      <c r="G1264" s="2">
        <f t="shared" si="24"/>
        <v>12775.785830000001</v>
      </c>
      <c r="H1264" s="2">
        <f t="shared" si="23"/>
        <v>0.65000000000145519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2291869.5299999998</v>
      </c>
      <c r="D1408" s="1">
        <f>'RAS-funkcijski'!E114</f>
        <v>3038309.89</v>
      </c>
      <c r="E1408" s="1">
        <v>0</v>
      </c>
      <c r="F1408" s="1">
        <v>0</v>
      </c>
      <c r="G1408" s="2">
        <f t="shared" si="24"/>
        <v>920533.82410000009</v>
      </c>
      <c r="H1408" s="2">
        <f t="shared" si="27"/>
        <v>0.58000000007450581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2163480.19</v>
      </c>
      <c r="D1409" s="1">
        <f>'RAS-funkcijski'!E115</f>
        <v>2843458.37</v>
      </c>
      <c r="E1409" s="1">
        <v>0</v>
      </c>
      <c r="F1409" s="1">
        <v>0</v>
      </c>
      <c r="G1409" s="2">
        <f t="shared" si="24"/>
        <v>871394.05923000001</v>
      </c>
      <c r="H1409" s="2">
        <f t="shared" si="27"/>
        <v>0.56000000005587935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2163480.19</v>
      </c>
      <c r="D1411" s="1">
        <f>'RAS-funkcijski'!E117</f>
        <v>2843458.37</v>
      </c>
      <c r="E1411" s="1">
        <v>0</v>
      </c>
      <c r="F1411" s="1">
        <v>0</v>
      </c>
      <c r="G1411" s="2">
        <f t="shared" si="24"/>
        <v>887094.85309000011</v>
      </c>
      <c r="H1411" s="2">
        <f t="shared" si="27"/>
        <v>0.56000000005587935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128389.34</v>
      </c>
      <c r="D1420" s="1">
        <f>'RAS-funkcijski'!E126</f>
        <v>194851.52</v>
      </c>
      <c r="E1420" s="1">
        <v>0</v>
      </c>
      <c r="F1420" s="1">
        <v>0</v>
      </c>
      <c r="G1420" s="2">
        <f t="shared" si="24"/>
        <v>63207.270359999995</v>
      </c>
      <c r="H1420" s="2">
        <f t="shared" si="27"/>
        <v>0.82000000000698492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2291869.5299999998</v>
      </c>
      <c r="D1435" s="13">
        <f>'RAS-funkcijski'!E141</f>
        <v>3038309.89</v>
      </c>
      <c r="E1435" s="13">
        <v>0</v>
      </c>
      <c r="F1435" s="13">
        <v>0</v>
      </c>
      <c r="G1435" s="14">
        <f t="shared" si="24"/>
        <v>1146483.03547</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27762.71</v>
      </c>
      <c r="D1480" s="6"/>
      <c r="E1480" s="6">
        <v>0</v>
      </c>
      <c r="F1480" s="6">
        <v>0</v>
      </c>
      <c r="G1480" s="7">
        <f t="shared" ref="G1480:G1580" si="34">B1480/1000*C1480</f>
        <v>27.762709999999998</v>
      </c>
      <c r="H1480" s="7">
        <f t="shared" ref="H1480:H1580" si="35">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8851.36</v>
      </c>
      <c r="D1481" s="1">
        <v>0</v>
      </c>
      <c r="E1481" s="1">
        <v>0</v>
      </c>
      <c r="F1481" s="1">
        <v>0</v>
      </c>
      <c r="G1481" s="2">
        <f t="shared" si="34"/>
        <v>17.702720000000003</v>
      </c>
      <c r="H1481" s="2">
        <f t="shared" si="35"/>
        <v>0.36000000000058208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8851.36</v>
      </c>
      <c r="D1483" s="1">
        <v>0</v>
      </c>
      <c r="E1483" s="1">
        <v>0</v>
      </c>
      <c r="F1483" s="1">
        <v>0</v>
      </c>
      <c r="G1483" s="2">
        <f t="shared" si="34"/>
        <v>35.405440000000006</v>
      </c>
      <c r="H1483" s="2">
        <f t="shared" si="35"/>
        <v>0.36000000000058208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8851.36</v>
      </c>
      <c r="D1485" s="1">
        <v>0</v>
      </c>
      <c r="E1485" s="1">
        <v>0</v>
      </c>
      <c r="F1485" s="1">
        <v>0</v>
      </c>
      <c r="G1485" s="2">
        <f t="shared" si="34"/>
        <v>53.108160000000005</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27762.71</v>
      </c>
      <c r="D1499" s="1">
        <v>0</v>
      </c>
      <c r="E1499" s="1">
        <v>0</v>
      </c>
      <c r="F1499" s="1">
        <v>0</v>
      </c>
      <c r="G1499" s="2">
        <f t="shared" si="34"/>
        <v>555.25419999999997</v>
      </c>
      <c r="H1499" s="2">
        <f t="shared" si="35"/>
        <v>0.29000000000087311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27762.71</v>
      </c>
      <c r="D1501" s="1">
        <v>0</v>
      </c>
      <c r="E1501" s="1">
        <v>0</v>
      </c>
      <c r="F1501" s="1">
        <v>0</v>
      </c>
      <c r="G1501" s="2">
        <f t="shared" si="34"/>
        <v>610.77961999999991</v>
      </c>
      <c r="H1501" s="2">
        <f t="shared" si="35"/>
        <v>0.29000000000087311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27762.71</v>
      </c>
      <c r="D1503" s="1">
        <v>0</v>
      </c>
      <c r="E1503" s="1">
        <v>0</v>
      </c>
      <c r="F1503" s="1">
        <v>0</v>
      </c>
      <c r="G1503" s="2">
        <f t="shared" si="34"/>
        <v>666.30503999999996</v>
      </c>
      <c r="H1503" s="2">
        <f t="shared" si="35"/>
        <v>0.29000000000087311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8851.36</v>
      </c>
      <c r="D1517" s="1">
        <v>0</v>
      </c>
      <c r="E1517" s="1">
        <v>0</v>
      </c>
      <c r="F1517" s="1">
        <v>0</v>
      </c>
      <c r="G1517" s="2">
        <f t="shared" si="34"/>
        <v>336.35167999999999</v>
      </c>
      <c r="H1517" s="2">
        <f t="shared" si="35"/>
        <v>0.36000000000058208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8851.36</v>
      </c>
      <c r="D1576" s="1">
        <v>0</v>
      </c>
      <c r="E1576" s="1">
        <v>0</v>
      </c>
      <c r="F1576" s="1">
        <v>0</v>
      </c>
      <c r="G1576" s="2">
        <f t="shared" si="34"/>
        <v>858.58192000000008</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8851.36</v>
      </c>
      <c r="D1578" s="1">
        <v>0</v>
      </c>
      <c r="E1578" s="1">
        <v>0</v>
      </c>
      <c r="F1578" s="1">
        <v>0</v>
      </c>
      <c r="G1578" s="2">
        <f t="shared" si="34"/>
        <v>876.28464000000008</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12358</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3391</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7" t="s">
        <v>39</v>
      </c>
      <c r="C15" s="328"/>
      <c r="D15" s="328"/>
      <c r="E15" s="328"/>
      <c r="F15" s="329"/>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2296887.36</v>
      </c>
      <c r="I16" s="172">
        <f>'PR-RAS'!E6</f>
        <v>3048934.3000000003</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2204647.9700000002</v>
      </c>
      <c r="I17" s="172">
        <f>'PR-RAS'!E151</f>
        <v>2915249.3200000003</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10197.27999999961</v>
      </c>
      <c r="I18" s="172">
        <f>'PR-RAS'!E645</f>
        <v>20821.690000000148</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541828.89</v>
      </c>
      <c r="I20" s="175">
        <f>BILANCA!E7</f>
        <v>538191.11999999988</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58227.130000000005</v>
      </c>
      <c r="I21" s="177">
        <f>BILANCA!E68</f>
        <v>88957.239999999991</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27762.71</v>
      </c>
      <c r="I22" s="177">
        <f>BILANCA!E176</f>
        <v>8851.36</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572293.31000000006</v>
      </c>
      <c r="I23" s="179">
        <f>BILANCA!E237</f>
        <v>618297</v>
      </c>
      <c r="J23" s="4"/>
      <c r="K23" s="4"/>
      <c r="L23" s="4"/>
      <c r="M23" s="4"/>
      <c r="N23" s="4"/>
      <c r="O23" s="4"/>
      <c r="P23" s="4"/>
      <c r="Q23" s="4"/>
      <c r="R23" s="4"/>
      <c r="S23" s="4"/>
      <c r="T23" s="4"/>
      <c r="U23" s="4"/>
      <c r="V23" s="4"/>
      <c r="W23" s="4"/>
      <c r="X23" s="4"/>
    </row>
    <row r="24" spans="1:24" ht="12.75" customHeight="1" x14ac:dyDescent="0.2">
      <c r="A24" s="330" t="s">
        <v>43</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2291869.5299999998</v>
      </c>
      <c r="I27" s="177">
        <f>'RAS-funkcijski'!E114</f>
        <v>3038309.89</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2291869.5299999998</v>
      </c>
      <c r="I28" s="181">
        <f>'RAS-funkcijski'!E141</f>
        <v>3038309.89</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44</v>
      </c>
      <c r="I33" s="183">
        <f>OBVEZE!D5</f>
        <v>27762.71</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44</v>
      </c>
      <c r="I34" s="177">
        <f>OBVEZE!D42</f>
        <v>8851.36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44</v>
      </c>
      <c r="I36" s="181">
        <f>OBVEZE!D101</f>
        <v>8851.36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45</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81" zoomScaleNormal="100" workbookViewId="0">
      <selection activeCell="E181" sqref="E18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46</v>
      </c>
      <c r="B2" s="353"/>
      <c r="C2" s="353"/>
      <c r="D2" s="353"/>
      <c r="E2" s="353"/>
      <c r="F2" s="353"/>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52</v>
      </c>
      <c r="B5" s="355"/>
      <c r="C5" s="216"/>
      <c r="D5" s="74"/>
      <c r="E5" s="74"/>
      <c r="F5" s="61"/>
    </row>
    <row r="6" spans="1:25" ht="12.75" customHeight="1" x14ac:dyDescent="0.2">
      <c r="A6" s="55">
        <v>6</v>
      </c>
      <c r="B6" s="87" t="s">
        <v>53</v>
      </c>
      <c r="C6" s="52" t="s">
        <v>54</v>
      </c>
      <c r="D6" s="53">
        <f>D7+D44+D50+D82+D106+D124+D133+D139</f>
        <v>2296887.36</v>
      </c>
      <c r="E6" s="53">
        <f>E7+E44+E50+E82+E106+E124+E133+E139</f>
        <v>3048934.3000000003</v>
      </c>
      <c r="F6" s="54">
        <f t="shared" ref="F6:F131" si="0">IF(D6&lt;&gt;0,IF(E6/D6&gt;=100,"&gt;&gt;100",E6/D6*100),"-")</f>
        <v>132.74200350860917</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1939855.47</v>
      </c>
      <c r="E50" s="53">
        <f>E51+E54+E59+E62+E65+E68+E71+E74+E77</f>
        <v>2326629.14</v>
      </c>
      <c r="F50" s="54">
        <f t="shared" si="0"/>
        <v>119.93827251470441</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v>0</v>
      </c>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1939855.47</v>
      </c>
      <c r="E68" s="53">
        <f t="shared" si="15"/>
        <v>2326629.14</v>
      </c>
      <c r="F68" s="54">
        <f t="shared" si="0"/>
        <v>119.93827251470441</v>
      </c>
    </row>
    <row r="69" spans="1:6" ht="12.75" customHeight="1" x14ac:dyDescent="0.2">
      <c r="A69" s="55" t="s">
        <v>179</v>
      </c>
      <c r="B69" s="87" t="s">
        <v>180</v>
      </c>
      <c r="C69" s="52" t="s">
        <v>179</v>
      </c>
      <c r="D69" s="244">
        <v>1904430.68</v>
      </c>
      <c r="E69" s="244">
        <v>2289826.39</v>
      </c>
      <c r="F69" s="54">
        <f t="shared" si="0"/>
        <v>120.23679381178631</v>
      </c>
    </row>
    <row r="70" spans="1:6" ht="24" x14ac:dyDescent="0.2">
      <c r="A70" s="55" t="s">
        <v>181</v>
      </c>
      <c r="B70" s="87" t="s">
        <v>182</v>
      </c>
      <c r="C70" s="52" t="s">
        <v>181</v>
      </c>
      <c r="D70" s="244">
        <v>35424.79</v>
      </c>
      <c r="E70" s="244">
        <v>36802.75</v>
      </c>
      <c r="F70" s="54">
        <f t="shared" si="0"/>
        <v>103.88981840118177</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v>0</v>
      </c>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c r="E78" s="244"/>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c r="E80" s="244"/>
      <c r="F80" s="54" t="str">
        <f t="shared" si="0"/>
        <v>-</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0.01</v>
      </c>
      <c r="E82" s="53">
        <f t="shared" si="19"/>
        <v>0.22</v>
      </c>
      <c r="F82" s="54">
        <f t="shared" si="0"/>
        <v>2200</v>
      </c>
    </row>
    <row r="83" spans="1:6" ht="12.75" customHeight="1" x14ac:dyDescent="0.2">
      <c r="A83" s="55">
        <v>641</v>
      </c>
      <c r="B83" s="87" t="s">
        <v>207</v>
      </c>
      <c r="C83" s="52" t="s">
        <v>208</v>
      </c>
      <c r="D83" s="53">
        <f t="shared" ref="D83:E83" si="20">SUM(D84:D90)</f>
        <v>0.01</v>
      </c>
      <c r="E83" s="53">
        <f t="shared" si="20"/>
        <v>0.22</v>
      </c>
      <c r="F83" s="54">
        <f t="shared" si="0"/>
        <v>2200</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0.01</v>
      </c>
      <c r="E85" s="244">
        <v>0.22</v>
      </c>
      <c r="F85" s="54">
        <f t="shared" si="0"/>
        <v>2200</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0</v>
      </c>
      <c r="E106" s="53">
        <f t="shared" si="23"/>
        <v>0</v>
      </c>
      <c r="F106" s="54" t="str">
        <f t="shared" si="0"/>
        <v>-</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0</v>
      </c>
      <c r="E112" s="53">
        <f t="shared" si="25"/>
        <v>0</v>
      </c>
      <c r="F112" s="54" t="str">
        <f t="shared" si="0"/>
        <v>-</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c r="E117" s="244"/>
      <c r="F117" s="54" t="str">
        <f t="shared" si="0"/>
        <v>-</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48647.64</v>
      </c>
      <c r="E124" s="53">
        <f t="shared" si="27"/>
        <v>104973.01000000001</v>
      </c>
      <c r="F124" s="54">
        <f t="shared" si="0"/>
        <v>215.78232777581815</v>
      </c>
    </row>
    <row r="125" spans="1:6" ht="12.75" customHeight="1" x14ac:dyDescent="0.2">
      <c r="A125" s="55">
        <v>661</v>
      </c>
      <c r="B125" s="88" t="s">
        <v>291</v>
      </c>
      <c r="C125" s="52" t="s">
        <v>292</v>
      </c>
      <c r="D125" s="53">
        <f t="shared" ref="D125:E125" si="28">SUM(D126:D127)</f>
        <v>44928.959999999999</v>
      </c>
      <c r="E125" s="53">
        <f t="shared" si="28"/>
        <v>62865.78</v>
      </c>
      <c r="F125" s="54">
        <f t="shared" si="0"/>
        <v>139.92262451657015</v>
      </c>
    </row>
    <row r="126" spans="1:6" ht="12.75" customHeight="1" x14ac:dyDescent="0.2">
      <c r="A126" s="55">
        <v>6614</v>
      </c>
      <c r="B126" s="88" t="s">
        <v>293</v>
      </c>
      <c r="C126" s="52" t="s">
        <v>294</v>
      </c>
      <c r="D126" s="244">
        <v>41970.22</v>
      </c>
      <c r="E126" s="244">
        <v>57765.78</v>
      </c>
      <c r="F126" s="54">
        <f t="shared" si="0"/>
        <v>137.63516131199694</v>
      </c>
    </row>
    <row r="127" spans="1:6" ht="12.75" customHeight="1" x14ac:dyDescent="0.2">
      <c r="A127" s="55">
        <v>6615</v>
      </c>
      <c r="B127" s="88" t="s">
        <v>295</v>
      </c>
      <c r="C127" s="52" t="s">
        <v>296</v>
      </c>
      <c r="D127" s="244">
        <v>2958.74</v>
      </c>
      <c r="E127" s="244">
        <v>5100</v>
      </c>
      <c r="F127" s="54">
        <f t="shared" si="0"/>
        <v>172.3706712992693</v>
      </c>
    </row>
    <row r="128" spans="1:6" ht="24" x14ac:dyDescent="0.2">
      <c r="A128" s="55">
        <v>663</v>
      </c>
      <c r="B128" s="233" t="s">
        <v>297</v>
      </c>
      <c r="C128" s="52" t="s">
        <v>298</v>
      </c>
      <c r="D128" s="53">
        <f t="shared" ref="D128:E128" si="29">SUM(D129:D132)</f>
        <v>3718.68</v>
      </c>
      <c r="E128" s="53">
        <f t="shared" si="29"/>
        <v>42107.23</v>
      </c>
      <c r="F128" s="54">
        <f t="shared" si="0"/>
        <v>1132.3165746985492</v>
      </c>
    </row>
    <row r="129" spans="1:6" ht="12.75" customHeight="1" x14ac:dyDescent="0.2">
      <c r="A129" s="55">
        <v>6631</v>
      </c>
      <c r="B129" s="88" t="s">
        <v>299</v>
      </c>
      <c r="C129" s="52" t="s">
        <v>300</v>
      </c>
      <c r="D129" s="244">
        <v>3718.68</v>
      </c>
      <c r="E129" s="244">
        <v>7103.55</v>
      </c>
      <c r="F129" s="54">
        <f t="shared" si="0"/>
        <v>191.02342766788217</v>
      </c>
    </row>
    <row r="130" spans="1:6" ht="12.75" customHeight="1" x14ac:dyDescent="0.2">
      <c r="A130" s="55">
        <v>6632</v>
      </c>
      <c r="B130" s="234" t="s">
        <v>301</v>
      </c>
      <c r="C130" s="52" t="s">
        <v>302</v>
      </c>
      <c r="D130" s="244">
        <v>0</v>
      </c>
      <c r="E130" s="244">
        <v>35003.68</v>
      </c>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308287.93</v>
      </c>
      <c r="E133" s="53">
        <f t="shared" si="30"/>
        <v>617287.18999999994</v>
      </c>
      <c r="F133" s="54">
        <f t="shared" ref="F133:F223" si="31">IF(D133&lt;&gt;0,IF(E133/D133&gt;=100,"&gt;&gt;100",E133/D133*100),"-")</f>
        <v>200.23073559837391</v>
      </c>
    </row>
    <row r="134" spans="1:6" ht="24" x14ac:dyDescent="0.2">
      <c r="A134" s="55">
        <v>671</v>
      </c>
      <c r="B134" s="234" t="s">
        <v>309</v>
      </c>
      <c r="C134" s="52" t="s">
        <v>310</v>
      </c>
      <c r="D134" s="53">
        <f t="shared" ref="D134:E134" si="32">SUM(D135:D137)</f>
        <v>308287.93</v>
      </c>
      <c r="E134" s="53">
        <f t="shared" si="32"/>
        <v>617287.18999999994</v>
      </c>
      <c r="F134" s="54">
        <f t="shared" si="31"/>
        <v>200.23073559837391</v>
      </c>
    </row>
    <row r="135" spans="1:6" ht="12.75" customHeight="1" x14ac:dyDescent="0.2">
      <c r="A135" s="55">
        <v>6711</v>
      </c>
      <c r="B135" s="87" t="s">
        <v>311</v>
      </c>
      <c r="C135" s="52" t="s">
        <v>312</v>
      </c>
      <c r="D135" s="244">
        <v>260020.13</v>
      </c>
      <c r="E135" s="244">
        <v>566033.25</v>
      </c>
      <c r="F135" s="54">
        <f t="shared" si="31"/>
        <v>217.68824206033588</v>
      </c>
    </row>
    <row r="136" spans="1:6" ht="24" x14ac:dyDescent="0.2">
      <c r="A136" s="55">
        <v>6712</v>
      </c>
      <c r="B136" s="234" t="s">
        <v>313</v>
      </c>
      <c r="C136" s="52" t="s">
        <v>314</v>
      </c>
      <c r="D136" s="244">
        <v>48267.8</v>
      </c>
      <c r="E136" s="244">
        <v>51253.94</v>
      </c>
      <c r="F136" s="54">
        <f t="shared" si="31"/>
        <v>106.18660887796834</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96.31</v>
      </c>
      <c r="E139" s="53">
        <f t="shared" si="33"/>
        <v>44.74</v>
      </c>
      <c r="F139" s="54">
        <f t="shared" si="31"/>
        <v>46.454158446682584</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v>96.31</v>
      </c>
      <c r="E150" s="244">
        <v>44.74</v>
      </c>
      <c r="F150" s="54">
        <f t="shared" si="31"/>
        <v>46.454158446682584</v>
      </c>
    </row>
    <row r="151" spans="1:6" ht="12.75" customHeight="1" x14ac:dyDescent="0.2">
      <c r="A151" s="55">
        <v>3</v>
      </c>
      <c r="B151" s="87" t="s">
        <v>343</v>
      </c>
      <c r="C151" s="52" t="s">
        <v>51</v>
      </c>
      <c r="D151" s="53">
        <f t="shared" ref="D151:E151" si="35">D152+D163+D196+D215+D224+D252+D263</f>
        <v>2204647.9700000002</v>
      </c>
      <c r="E151" s="53">
        <f t="shared" si="35"/>
        <v>2915249.3200000003</v>
      </c>
      <c r="F151" s="54">
        <f t="shared" si="31"/>
        <v>132.23196445281013</v>
      </c>
    </row>
    <row r="152" spans="1:6" ht="12.75" customHeight="1" x14ac:dyDescent="0.2">
      <c r="A152" s="55">
        <v>31</v>
      </c>
      <c r="B152" s="87" t="s">
        <v>344</v>
      </c>
      <c r="C152" s="52" t="s">
        <v>345</v>
      </c>
      <c r="D152" s="53">
        <f t="shared" ref="D152:E152" si="36">D153+D158+D159</f>
        <v>1950550.75</v>
      </c>
      <c r="E152" s="53">
        <f t="shared" si="36"/>
        <v>2505178.85</v>
      </c>
      <c r="F152" s="54">
        <f t="shared" si="31"/>
        <v>128.43443576128436</v>
      </c>
    </row>
    <row r="153" spans="1:6" ht="12.75" customHeight="1" x14ac:dyDescent="0.2">
      <c r="A153" s="55">
        <v>311</v>
      </c>
      <c r="B153" s="87" t="s">
        <v>346</v>
      </c>
      <c r="C153" s="52" t="s">
        <v>347</v>
      </c>
      <c r="D153" s="53">
        <f t="shared" ref="D153:E153" si="37">SUM(D154:D157)</f>
        <v>1625552.86</v>
      </c>
      <c r="E153" s="53">
        <f t="shared" si="37"/>
        <v>2089665.12</v>
      </c>
      <c r="F153" s="54">
        <f t="shared" si="31"/>
        <v>128.55104078251875</v>
      </c>
    </row>
    <row r="154" spans="1:6" ht="12.75" customHeight="1" x14ac:dyDescent="0.2">
      <c r="A154" s="55">
        <v>3111</v>
      </c>
      <c r="B154" s="87" t="s">
        <v>348</v>
      </c>
      <c r="C154" s="52" t="s">
        <v>349</v>
      </c>
      <c r="D154" s="244">
        <v>1625552.86</v>
      </c>
      <c r="E154" s="244">
        <v>2089665.12</v>
      </c>
      <c r="F154" s="54">
        <f t="shared" si="31"/>
        <v>128.55104078251875</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c r="E156" s="244"/>
      <c r="F156" s="54" t="str">
        <f t="shared" si="31"/>
        <v>-</v>
      </c>
    </row>
    <row r="157" spans="1:6" ht="12.75" customHeight="1" x14ac:dyDescent="0.2">
      <c r="A157" s="55">
        <v>3114</v>
      </c>
      <c r="B157" s="87" t="s">
        <v>354</v>
      </c>
      <c r="C157" s="52" t="s">
        <v>355</v>
      </c>
      <c r="D157" s="244"/>
      <c r="E157" s="244"/>
      <c r="F157" s="54" t="str">
        <f t="shared" si="31"/>
        <v>-</v>
      </c>
    </row>
    <row r="158" spans="1:6" ht="12.75" customHeight="1" x14ac:dyDescent="0.2">
      <c r="A158" s="55">
        <v>312</v>
      </c>
      <c r="B158" s="87" t="s">
        <v>356</v>
      </c>
      <c r="C158" s="52" t="s">
        <v>357</v>
      </c>
      <c r="D158" s="244">
        <v>67000</v>
      </c>
      <c r="E158" s="244">
        <v>76341.440000000002</v>
      </c>
      <c r="F158" s="54">
        <f t="shared" si="31"/>
        <v>113.94244776119405</v>
      </c>
    </row>
    <row r="159" spans="1:6" ht="12.75" customHeight="1" x14ac:dyDescent="0.2">
      <c r="A159" s="55">
        <v>313</v>
      </c>
      <c r="B159" s="87" t="s">
        <v>358</v>
      </c>
      <c r="C159" s="52" t="s">
        <v>359</v>
      </c>
      <c r="D159" s="53">
        <f t="shared" ref="D159:E159" si="38">SUM(D160:D162)</f>
        <v>257997.89</v>
      </c>
      <c r="E159" s="53">
        <f t="shared" si="38"/>
        <v>339172.29</v>
      </c>
      <c r="F159" s="54">
        <f t="shared" si="31"/>
        <v>131.46320305177687</v>
      </c>
    </row>
    <row r="160" spans="1:6" ht="12.75" customHeight="1" x14ac:dyDescent="0.2">
      <c r="A160" s="55">
        <v>3131</v>
      </c>
      <c r="B160" s="87" t="s">
        <v>137</v>
      </c>
      <c r="C160" s="52" t="s">
        <v>360</v>
      </c>
      <c r="D160" s="244"/>
      <c r="E160" s="244"/>
      <c r="F160" s="54" t="str">
        <f t="shared" si="31"/>
        <v>-</v>
      </c>
    </row>
    <row r="161" spans="1:6" ht="12.75" customHeight="1" x14ac:dyDescent="0.2">
      <c r="A161" s="55">
        <v>3132</v>
      </c>
      <c r="B161" s="87" t="s">
        <v>361</v>
      </c>
      <c r="C161" s="52" t="s">
        <v>362</v>
      </c>
      <c r="D161" s="244">
        <v>257997.89</v>
      </c>
      <c r="E161" s="244">
        <v>339172.29</v>
      </c>
      <c r="F161" s="54">
        <f t="shared" si="31"/>
        <v>131.46320305177687</v>
      </c>
    </row>
    <row r="162" spans="1:6" ht="12.75" customHeight="1" x14ac:dyDescent="0.2">
      <c r="A162" s="55">
        <v>3133</v>
      </c>
      <c r="B162" s="87" t="s">
        <v>363</v>
      </c>
      <c r="C162" s="52" t="s">
        <v>364</v>
      </c>
      <c r="D162" s="244"/>
      <c r="E162" s="244"/>
      <c r="F162" s="54" t="str">
        <f t="shared" si="31"/>
        <v>-</v>
      </c>
    </row>
    <row r="163" spans="1:6" ht="12.75" customHeight="1" x14ac:dyDescent="0.2">
      <c r="A163" s="55">
        <v>32</v>
      </c>
      <c r="B163" s="87" t="s">
        <v>365</v>
      </c>
      <c r="C163" s="52" t="s">
        <v>366</v>
      </c>
      <c r="D163" s="53">
        <f t="shared" ref="D163:E163" si="39">D164+D169+D177+D187+D188</f>
        <v>249014.95999999996</v>
      </c>
      <c r="E163" s="53">
        <f t="shared" si="39"/>
        <v>327519</v>
      </c>
      <c r="F163" s="54">
        <f t="shared" si="31"/>
        <v>131.52583282546561</v>
      </c>
    </row>
    <row r="164" spans="1:6" ht="12.75" customHeight="1" x14ac:dyDescent="0.2">
      <c r="A164" s="55">
        <v>321</v>
      </c>
      <c r="B164" s="87" t="s">
        <v>367</v>
      </c>
      <c r="C164" s="52" t="s">
        <v>368</v>
      </c>
      <c r="D164" s="53">
        <f t="shared" ref="D164:E164" si="40">SUM(D165:D168)</f>
        <v>18630.61</v>
      </c>
      <c r="E164" s="53">
        <f t="shared" si="40"/>
        <v>34590.959999999999</v>
      </c>
      <c r="F164" s="54">
        <f t="shared" si="31"/>
        <v>185.66735066645697</v>
      </c>
    </row>
    <row r="165" spans="1:6" ht="12.75" customHeight="1" x14ac:dyDescent="0.2">
      <c r="A165" s="55">
        <v>3211</v>
      </c>
      <c r="B165" s="87" t="s">
        <v>369</v>
      </c>
      <c r="C165" s="52" t="s">
        <v>370</v>
      </c>
      <c r="D165" s="244">
        <v>6043.38</v>
      </c>
      <c r="E165" s="244">
        <v>10024.06</v>
      </c>
      <c r="F165" s="54">
        <f t="shared" si="31"/>
        <v>165.86843786093212</v>
      </c>
    </row>
    <row r="166" spans="1:6" ht="12.75" customHeight="1" x14ac:dyDescent="0.2">
      <c r="A166" s="55">
        <v>3212</v>
      </c>
      <c r="B166" s="87" t="s">
        <v>371</v>
      </c>
      <c r="C166" s="52" t="s">
        <v>372</v>
      </c>
      <c r="D166" s="244">
        <v>12587.23</v>
      </c>
      <c r="E166" s="244">
        <v>24566.9</v>
      </c>
      <c r="F166" s="54">
        <f t="shared" si="31"/>
        <v>195.17320331796591</v>
      </c>
    </row>
    <row r="167" spans="1:6" ht="12.75" customHeight="1" x14ac:dyDescent="0.2">
      <c r="A167" s="55">
        <v>3213</v>
      </c>
      <c r="B167" s="87" t="s">
        <v>373</v>
      </c>
      <c r="C167" s="52" t="s">
        <v>374</v>
      </c>
      <c r="D167" s="244"/>
      <c r="E167" s="244"/>
      <c r="F167" s="54" t="str">
        <f t="shared" si="31"/>
        <v>-</v>
      </c>
    </row>
    <row r="168" spans="1:6" ht="12.75" customHeight="1" x14ac:dyDescent="0.2">
      <c r="A168" s="55">
        <v>3214</v>
      </c>
      <c r="B168" s="87" t="s">
        <v>375</v>
      </c>
      <c r="C168" s="52" t="s">
        <v>376</v>
      </c>
      <c r="D168" s="244"/>
      <c r="E168" s="244"/>
      <c r="F168" s="54" t="str">
        <f t="shared" si="31"/>
        <v>-</v>
      </c>
    </row>
    <row r="169" spans="1:6" ht="12.75" customHeight="1" x14ac:dyDescent="0.2">
      <c r="A169" s="55">
        <v>322</v>
      </c>
      <c r="B169" s="87" t="s">
        <v>377</v>
      </c>
      <c r="C169" s="52" t="s">
        <v>378</v>
      </c>
      <c r="D169" s="53">
        <f t="shared" ref="D169:E169" si="41">SUM(D170:D176)</f>
        <v>183442.97999999998</v>
      </c>
      <c r="E169" s="53">
        <f t="shared" si="41"/>
        <v>249410.78999999998</v>
      </c>
      <c r="F169" s="54">
        <f t="shared" si="31"/>
        <v>135.96093456397188</v>
      </c>
    </row>
    <row r="170" spans="1:6" ht="12.75" customHeight="1" x14ac:dyDescent="0.2">
      <c r="A170" s="55">
        <v>3221</v>
      </c>
      <c r="B170" s="87" t="s">
        <v>379</v>
      </c>
      <c r="C170" s="52" t="s">
        <v>380</v>
      </c>
      <c r="D170" s="244">
        <v>19534.21</v>
      </c>
      <c r="E170" s="244">
        <v>17811.96</v>
      </c>
      <c r="F170" s="54">
        <f t="shared" si="31"/>
        <v>91.183416170912466</v>
      </c>
    </row>
    <row r="171" spans="1:6" ht="12.75" customHeight="1" x14ac:dyDescent="0.2">
      <c r="A171" s="55">
        <v>3222</v>
      </c>
      <c r="B171" s="87" t="s">
        <v>381</v>
      </c>
      <c r="C171" s="52" t="s">
        <v>382</v>
      </c>
      <c r="D171" s="244">
        <v>123856.51</v>
      </c>
      <c r="E171" s="244">
        <v>190726.46</v>
      </c>
      <c r="F171" s="54">
        <f t="shared" si="31"/>
        <v>153.98985487319158</v>
      </c>
    </row>
    <row r="172" spans="1:6" ht="12.75" customHeight="1" x14ac:dyDescent="0.2">
      <c r="A172" s="55">
        <v>3223</v>
      </c>
      <c r="B172" s="87" t="s">
        <v>383</v>
      </c>
      <c r="C172" s="52" t="s">
        <v>384</v>
      </c>
      <c r="D172" s="244">
        <v>32022.83</v>
      </c>
      <c r="E172" s="244">
        <v>34398.839999999997</v>
      </c>
      <c r="F172" s="54">
        <f t="shared" si="31"/>
        <v>107.41973773086262</v>
      </c>
    </row>
    <row r="173" spans="1:6" ht="12.75" customHeight="1" x14ac:dyDescent="0.2">
      <c r="A173" s="55">
        <v>3224</v>
      </c>
      <c r="B173" s="87" t="s">
        <v>385</v>
      </c>
      <c r="C173" s="52" t="s">
        <v>386</v>
      </c>
      <c r="D173" s="244">
        <v>4841.59</v>
      </c>
      <c r="E173" s="244">
        <v>4906.09</v>
      </c>
      <c r="F173" s="54">
        <f t="shared" si="31"/>
        <v>101.33220698159076</v>
      </c>
    </row>
    <row r="174" spans="1:6" ht="12.75" customHeight="1" x14ac:dyDescent="0.2">
      <c r="A174" s="55">
        <v>3225</v>
      </c>
      <c r="B174" s="87" t="s">
        <v>387</v>
      </c>
      <c r="C174" s="52" t="s">
        <v>388</v>
      </c>
      <c r="D174" s="244">
        <v>2999.57</v>
      </c>
      <c r="E174" s="244">
        <v>1567.44</v>
      </c>
      <c r="F174" s="54">
        <f t="shared" si="31"/>
        <v>52.255489953560009</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v>188.27</v>
      </c>
      <c r="E176" s="244"/>
      <c r="F176" s="54">
        <f t="shared" si="31"/>
        <v>0</v>
      </c>
    </row>
    <row r="177" spans="1:6" ht="12.75" customHeight="1" x14ac:dyDescent="0.2">
      <c r="A177" s="55">
        <v>323</v>
      </c>
      <c r="B177" s="87" t="s">
        <v>393</v>
      </c>
      <c r="C177" s="52" t="s">
        <v>394</v>
      </c>
      <c r="D177" s="53">
        <f t="shared" ref="D177:E177" si="42">SUM(D178:D186)</f>
        <v>38159.279999999999</v>
      </c>
      <c r="E177" s="53">
        <f t="shared" si="42"/>
        <v>36809.06</v>
      </c>
      <c r="F177" s="54">
        <f t="shared" si="31"/>
        <v>96.46162086915686</v>
      </c>
    </row>
    <row r="178" spans="1:6" ht="12.75" customHeight="1" x14ac:dyDescent="0.2">
      <c r="A178" s="55">
        <v>3231</v>
      </c>
      <c r="B178" s="87" t="s">
        <v>395</v>
      </c>
      <c r="C178" s="52" t="s">
        <v>396</v>
      </c>
      <c r="D178" s="244">
        <v>7697.54</v>
      </c>
      <c r="E178" s="244">
        <v>7855.67</v>
      </c>
      <c r="F178" s="54">
        <f t="shared" si="31"/>
        <v>102.05429267012578</v>
      </c>
    </row>
    <row r="179" spans="1:6" ht="12.75" customHeight="1" x14ac:dyDescent="0.2">
      <c r="A179" s="55">
        <v>3232</v>
      </c>
      <c r="B179" s="87" t="s">
        <v>397</v>
      </c>
      <c r="C179" s="52" t="s">
        <v>398</v>
      </c>
      <c r="D179" s="244">
        <v>8097.83</v>
      </c>
      <c r="E179" s="244">
        <v>4932.29</v>
      </c>
      <c r="F179" s="54">
        <f t="shared" si="31"/>
        <v>60.908786674948722</v>
      </c>
    </row>
    <row r="180" spans="1:6" ht="12.75" customHeight="1" x14ac:dyDescent="0.2">
      <c r="A180" s="55">
        <v>3233</v>
      </c>
      <c r="B180" s="87" t="s">
        <v>399</v>
      </c>
      <c r="C180" s="52" t="s">
        <v>400</v>
      </c>
      <c r="D180" s="244">
        <v>1063.1300000000001</v>
      </c>
      <c r="E180" s="244">
        <v>56</v>
      </c>
      <c r="F180" s="54">
        <f t="shared" si="31"/>
        <v>5.2674649384365031</v>
      </c>
    </row>
    <row r="181" spans="1:6" ht="12.75" customHeight="1" x14ac:dyDescent="0.2">
      <c r="A181" s="55">
        <v>3234</v>
      </c>
      <c r="B181" s="87" t="s">
        <v>401</v>
      </c>
      <c r="C181" s="52" t="s">
        <v>402</v>
      </c>
      <c r="D181" s="244">
        <v>8612.4599999999991</v>
      </c>
      <c r="E181" s="244">
        <v>7598.85</v>
      </c>
      <c r="F181" s="54">
        <f t="shared" si="31"/>
        <v>88.230888735622585</v>
      </c>
    </row>
    <row r="182" spans="1:6" ht="12.75" customHeight="1" x14ac:dyDescent="0.2">
      <c r="A182" s="55">
        <v>3235</v>
      </c>
      <c r="B182" s="87" t="s">
        <v>403</v>
      </c>
      <c r="C182" s="52" t="s">
        <v>404</v>
      </c>
      <c r="D182" s="244">
        <v>4089.18</v>
      </c>
      <c r="E182" s="244">
        <v>4141.88</v>
      </c>
      <c r="F182" s="54">
        <f t="shared" si="31"/>
        <v>101.28876694104932</v>
      </c>
    </row>
    <row r="183" spans="1:6" ht="12.75" customHeight="1" x14ac:dyDescent="0.2">
      <c r="A183" s="55">
        <v>3236</v>
      </c>
      <c r="B183" s="87" t="s">
        <v>405</v>
      </c>
      <c r="C183" s="52" t="s">
        <v>406</v>
      </c>
      <c r="D183" s="244">
        <v>1723.14</v>
      </c>
      <c r="E183" s="244">
        <v>1905.5</v>
      </c>
      <c r="F183" s="54">
        <f t="shared" si="31"/>
        <v>110.58300544355073</v>
      </c>
    </row>
    <row r="184" spans="1:6" ht="12.75" customHeight="1" x14ac:dyDescent="0.2">
      <c r="A184" s="55">
        <v>3237</v>
      </c>
      <c r="B184" s="87" t="s">
        <v>407</v>
      </c>
      <c r="C184" s="52" t="s">
        <v>408</v>
      </c>
      <c r="D184" s="244">
        <v>2775.2</v>
      </c>
      <c r="E184" s="244">
        <v>3191.46</v>
      </c>
      <c r="F184" s="54">
        <f t="shared" si="31"/>
        <v>114.99927933121938</v>
      </c>
    </row>
    <row r="185" spans="1:6" ht="12.75" customHeight="1" x14ac:dyDescent="0.2">
      <c r="A185" s="55">
        <v>3238</v>
      </c>
      <c r="B185" s="87" t="s">
        <v>409</v>
      </c>
      <c r="C185" s="52" t="s">
        <v>410</v>
      </c>
      <c r="D185" s="244">
        <v>1239.57</v>
      </c>
      <c r="E185" s="244">
        <v>2087.6799999999998</v>
      </c>
      <c r="F185" s="54">
        <f t="shared" si="31"/>
        <v>168.41969392611952</v>
      </c>
    </row>
    <row r="186" spans="1:6" ht="12.75" customHeight="1" x14ac:dyDescent="0.2">
      <c r="A186" s="55">
        <v>3239</v>
      </c>
      <c r="B186" s="87" t="s">
        <v>411</v>
      </c>
      <c r="C186" s="52" t="s">
        <v>412</v>
      </c>
      <c r="D186" s="244">
        <v>2861.23</v>
      </c>
      <c r="E186" s="244">
        <v>5039.7299999999996</v>
      </c>
      <c r="F186" s="54">
        <f t="shared" si="31"/>
        <v>176.13858375593711</v>
      </c>
    </row>
    <row r="187" spans="1:6" ht="12.75" customHeight="1" x14ac:dyDescent="0.2">
      <c r="A187" s="55">
        <v>324</v>
      </c>
      <c r="B187" s="87" t="s">
        <v>413</v>
      </c>
      <c r="C187" s="52" t="s">
        <v>414</v>
      </c>
      <c r="D187" s="244"/>
      <c r="E187" s="244"/>
      <c r="F187" s="54" t="str">
        <f t="shared" si="31"/>
        <v>-</v>
      </c>
    </row>
    <row r="188" spans="1:6" ht="12.75" customHeight="1" x14ac:dyDescent="0.2">
      <c r="A188" s="55">
        <v>329</v>
      </c>
      <c r="B188" s="87" t="s">
        <v>415</v>
      </c>
      <c r="C188" s="52" t="s">
        <v>416</v>
      </c>
      <c r="D188" s="53">
        <f t="shared" ref="D188:E188" si="43">SUM(D189:D195)</f>
        <v>8782.09</v>
      </c>
      <c r="E188" s="53">
        <f t="shared" si="43"/>
        <v>6708.19</v>
      </c>
      <c r="F188" s="54">
        <f t="shared" si="31"/>
        <v>76.384892434488833</v>
      </c>
    </row>
    <row r="189" spans="1:6" ht="12.75" customHeight="1" x14ac:dyDescent="0.2">
      <c r="A189" s="55">
        <v>3291</v>
      </c>
      <c r="B189" s="234" t="s">
        <v>417</v>
      </c>
      <c r="C189" s="52" t="s">
        <v>418</v>
      </c>
      <c r="D189" s="244"/>
      <c r="E189" s="244"/>
      <c r="F189" s="54" t="str">
        <f t="shared" si="31"/>
        <v>-</v>
      </c>
    </row>
    <row r="190" spans="1:6" ht="12.75" customHeight="1" x14ac:dyDescent="0.2">
      <c r="A190" s="55">
        <v>3292</v>
      </c>
      <c r="B190" s="87" t="s">
        <v>419</v>
      </c>
      <c r="C190" s="52" t="s">
        <v>420</v>
      </c>
      <c r="D190" s="244">
        <v>3530</v>
      </c>
      <c r="E190" s="244">
        <v>3935.01</v>
      </c>
      <c r="F190" s="54">
        <f t="shared" si="31"/>
        <v>111.47337110481588</v>
      </c>
    </row>
    <row r="191" spans="1:6" ht="12.75" customHeight="1" x14ac:dyDescent="0.2">
      <c r="A191" s="55">
        <v>3293</v>
      </c>
      <c r="B191" s="87" t="s">
        <v>421</v>
      </c>
      <c r="C191" s="52" t="s">
        <v>422</v>
      </c>
      <c r="D191" s="244">
        <v>646.55999999999995</v>
      </c>
      <c r="E191" s="244">
        <v>140.22999999999999</v>
      </c>
      <c r="F191" s="54">
        <f t="shared" si="31"/>
        <v>21.688629052214797</v>
      </c>
    </row>
    <row r="192" spans="1:6" ht="12.75" customHeight="1" x14ac:dyDescent="0.2">
      <c r="A192" s="55">
        <v>3294</v>
      </c>
      <c r="B192" s="87" t="s">
        <v>423</v>
      </c>
      <c r="C192" s="52" t="s">
        <v>424</v>
      </c>
      <c r="D192" s="244">
        <v>176.36</v>
      </c>
      <c r="E192" s="244">
        <v>188.09</v>
      </c>
      <c r="F192" s="54">
        <f t="shared" si="31"/>
        <v>106.65116806532093</v>
      </c>
    </row>
    <row r="193" spans="1:6" ht="12.75" customHeight="1" x14ac:dyDescent="0.2">
      <c r="A193" s="55">
        <v>3295</v>
      </c>
      <c r="B193" s="87" t="s">
        <v>425</v>
      </c>
      <c r="C193" s="52" t="s">
        <v>426</v>
      </c>
      <c r="D193" s="244">
        <v>1037.01</v>
      </c>
      <c r="E193" s="244">
        <v>1618.98</v>
      </c>
      <c r="F193" s="54">
        <f t="shared" si="31"/>
        <v>156.11999884282696</v>
      </c>
    </row>
    <row r="194" spans="1:6" ht="12.75" customHeight="1" x14ac:dyDescent="0.2">
      <c r="A194" s="55" t="s">
        <v>427</v>
      </c>
      <c r="B194" s="87" t="s">
        <v>428</v>
      </c>
      <c r="C194" s="52" t="s">
        <v>427</v>
      </c>
      <c r="D194" s="244">
        <v>2517.08</v>
      </c>
      <c r="E194" s="244">
        <v>246.04</v>
      </c>
      <c r="F194" s="54">
        <f t="shared" si="31"/>
        <v>9.7748184404150837</v>
      </c>
    </row>
    <row r="195" spans="1:6" ht="12.75" customHeight="1" x14ac:dyDescent="0.2">
      <c r="A195" s="55">
        <v>3299</v>
      </c>
      <c r="B195" s="87" t="s">
        <v>429</v>
      </c>
      <c r="C195" s="52" t="s">
        <v>430</v>
      </c>
      <c r="D195" s="244">
        <v>875.08</v>
      </c>
      <c r="E195" s="244">
        <v>579.84</v>
      </c>
      <c r="F195" s="54">
        <f t="shared" si="31"/>
        <v>66.261370388993001</v>
      </c>
    </row>
    <row r="196" spans="1:6" ht="12.75" customHeight="1" x14ac:dyDescent="0.2">
      <c r="A196" s="55">
        <v>34</v>
      </c>
      <c r="B196" s="234" t="s">
        <v>431</v>
      </c>
      <c r="C196" s="52" t="s">
        <v>432</v>
      </c>
      <c r="D196" s="53">
        <f t="shared" ref="D196:E196" si="44">D197+D202+D210</f>
        <v>1525.41</v>
      </c>
      <c r="E196" s="53">
        <f t="shared" si="44"/>
        <v>1528.58</v>
      </c>
      <c r="F196" s="54">
        <f t="shared" si="31"/>
        <v>100.20781298142794</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1525.41</v>
      </c>
      <c r="E210" s="53">
        <f t="shared" si="47"/>
        <v>1528.58</v>
      </c>
      <c r="F210" s="54">
        <f t="shared" si="31"/>
        <v>100.20781298142794</v>
      </c>
    </row>
    <row r="211" spans="1:6" ht="12.75" customHeight="1" x14ac:dyDescent="0.2">
      <c r="A211" s="55">
        <v>3431</v>
      </c>
      <c r="B211" s="234" t="s">
        <v>461</v>
      </c>
      <c r="C211" s="52" t="s">
        <v>462</v>
      </c>
      <c r="D211" s="244"/>
      <c r="E211" s="244"/>
      <c r="F211" s="54" t="str">
        <f t="shared" si="31"/>
        <v>-</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v>14.9</v>
      </c>
      <c r="E213" s="244">
        <v>135.25</v>
      </c>
      <c r="F213" s="54">
        <f t="shared" si="31"/>
        <v>907.71812080536915</v>
      </c>
    </row>
    <row r="214" spans="1:6" ht="12.75" customHeight="1" x14ac:dyDescent="0.2">
      <c r="A214" s="55">
        <v>3434</v>
      </c>
      <c r="B214" s="87" t="s">
        <v>467</v>
      </c>
      <c r="C214" s="52" t="s">
        <v>468</v>
      </c>
      <c r="D214" s="244">
        <v>1510.51</v>
      </c>
      <c r="E214" s="244">
        <v>1393.33</v>
      </c>
      <c r="F214" s="54">
        <f t="shared" si="31"/>
        <v>92.242355231014685</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197</v>
      </c>
      <c r="C248" s="52" t="s">
        <v>535</v>
      </c>
      <c r="D248" s="244"/>
      <c r="E248" s="244"/>
      <c r="F248" s="54" t="str">
        <f t="shared" si="61"/>
        <v>-</v>
      </c>
    </row>
    <row r="249" spans="1:6" ht="12.75" customHeight="1" x14ac:dyDescent="0.2">
      <c r="A249" s="55" t="s">
        <v>536</v>
      </c>
      <c r="B249" s="87" t="s">
        <v>199</v>
      </c>
      <c r="C249" s="52" t="s">
        <v>536</v>
      </c>
      <c r="D249" s="244"/>
      <c r="E249" s="244"/>
      <c r="F249" s="54" t="str">
        <f t="shared" si="61"/>
        <v>-</v>
      </c>
    </row>
    <row r="250" spans="1:6" ht="24" x14ac:dyDescent="0.2">
      <c r="A250" s="55" t="s">
        <v>537</v>
      </c>
      <c r="B250" s="87" t="s">
        <v>201</v>
      </c>
      <c r="C250" s="52" t="s">
        <v>537</v>
      </c>
      <c r="D250" s="244"/>
      <c r="E250" s="244"/>
      <c r="F250" s="54" t="str">
        <f t="shared" si="61"/>
        <v>-</v>
      </c>
    </row>
    <row r="251" spans="1:6" ht="24" x14ac:dyDescent="0.2">
      <c r="A251" s="55" t="s">
        <v>538</v>
      </c>
      <c r="B251" s="87" t="s">
        <v>203</v>
      </c>
      <c r="C251" s="52" t="s">
        <v>538</v>
      </c>
      <c r="D251" s="244"/>
      <c r="E251" s="244"/>
      <c r="F251" s="54" t="str">
        <f t="shared" si="61"/>
        <v>-</v>
      </c>
    </row>
    <row r="252" spans="1:6" ht="24" x14ac:dyDescent="0.2">
      <c r="A252" s="55">
        <v>37</v>
      </c>
      <c r="B252" s="87" t="s">
        <v>539</v>
      </c>
      <c r="C252" s="52" t="s">
        <v>540</v>
      </c>
      <c r="D252" s="53">
        <f t="shared" ref="D252:E252" si="63">D253+D259</f>
        <v>1193.21</v>
      </c>
      <c r="E252" s="53">
        <f t="shared" si="63"/>
        <v>81022.89</v>
      </c>
      <c r="F252" s="54">
        <f t="shared" ref="F252:F258" si="64">IF(D252&lt;&gt;0,IF(E252/D252&gt;=100,"&gt;&gt;100",E252/D252*100),"-")</f>
        <v>6790.3294474568593</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1193.21</v>
      </c>
      <c r="E259" s="53">
        <f t="shared" si="66"/>
        <v>81022.89</v>
      </c>
      <c r="F259" s="54">
        <f t="shared" ref="F259:F262" si="67">IF(D259&lt;&gt;0,IF(E259/D259&gt;=100,"&gt;&gt;100",E259/D259*100),"-")</f>
        <v>6790.3294474568593</v>
      </c>
    </row>
    <row r="260" spans="1:6" ht="12.75" customHeight="1" x14ac:dyDescent="0.2">
      <c r="A260" s="55">
        <v>3721</v>
      </c>
      <c r="B260" s="87" t="s">
        <v>555</v>
      </c>
      <c r="C260" s="52" t="s">
        <v>556</v>
      </c>
      <c r="D260" s="244"/>
      <c r="E260" s="244"/>
      <c r="F260" s="54" t="str">
        <f t="shared" si="67"/>
        <v>-</v>
      </c>
    </row>
    <row r="261" spans="1:6" ht="12.75" customHeight="1" x14ac:dyDescent="0.2">
      <c r="A261" s="55">
        <v>3722</v>
      </c>
      <c r="B261" s="87" t="s">
        <v>557</v>
      </c>
      <c r="C261" s="52" t="s">
        <v>558</v>
      </c>
      <c r="D261" s="244">
        <v>1193.21</v>
      </c>
      <c r="E261" s="244">
        <v>81022.89</v>
      </c>
      <c r="F261" s="54">
        <f t="shared" si="67"/>
        <v>6790.3294474568593</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2363.64</v>
      </c>
      <c r="E263" s="53">
        <f t="shared" si="68"/>
        <v>0</v>
      </c>
      <c r="F263" s="54">
        <f t="shared" ref="F263:F267" si="69">IF(D263&lt;&gt;0,IF(E263/D263&gt;=100,"&gt;&gt;100",E263/D263*100),"-")</f>
        <v>0</v>
      </c>
    </row>
    <row r="264" spans="1:6" ht="12.75" customHeight="1" x14ac:dyDescent="0.2">
      <c r="A264" s="55">
        <v>381</v>
      </c>
      <c r="B264" s="87" t="s">
        <v>563</v>
      </c>
      <c r="C264" s="52" t="s">
        <v>564</v>
      </c>
      <c r="D264" s="53">
        <f t="shared" ref="D264:E264" si="70">SUM(D265:D267)</f>
        <v>2363.64</v>
      </c>
      <c r="E264" s="53">
        <f t="shared" si="70"/>
        <v>0</v>
      </c>
      <c r="F264" s="54">
        <f t="shared" si="69"/>
        <v>0</v>
      </c>
    </row>
    <row r="265" spans="1:6" ht="12.75" customHeight="1" x14ac:dyDescent="0.2">
      <c r="A265" s="55">
        <v>3811</v>
      </c>
      <c r="B265" s="87" t="s">
        <v>565</v>
      </c>
      <c r="C265" s="52" t="s">
        <v>566</v>
      </c>
      <c r="D265" s="244">
        <v>2363.64</v>
      </c>
      <c r="E265" s="244"/>
      <c r="F265" s="54">
        <f t="shared" si="69"/>
        <v>0</v>
      </c>
    </row>
    <row r="266" spans="1:6" ht="12.75" customHeight="1" x14ac:dyDescent="0.2">
      <c r="A266" s="55">
        <v>3812</v>
      </c>
      <c r="B266" s="87" t="s">
        <v>567</v>
      </c>
      <c r="C266" s="52" t="s">
        <v>568</v>
      </c>
      <c r="D266" s="244">
        <v>0</v>
      </c>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339</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2204647.9700000002</v>
      </c>
      <c r="E289" s="53">
        <f t="shared" si="79"/>
        <v>2915249.3200000003</v>
      </c>
      <c r="F289" s="54">
        <f t="shared" si="76"/>
        <v>132.23196445281013</v>
      </c>
    </row>
    <row r="290" spans="1:6" ht="12.75" customHeight="1" x14ac:dyDescent="0.2">
      <c r="A290" s="55" t="s">
        <v>604</v>
      </c>
      <c r="B290" s="87" t="s">
        <v>615</v>
      </c>
      <c r="C290" s="52" t="s">
        <v>616</v>
      </c>
      <c r="D290" s="53">
        <f>IF(D6&gt;=D289,D6-D289,0)</f>
        <v>92239.389999999665</v>
      </c>
      <c r="E290" s="53">
        <f>IF(E6&gt;=E289,E6-E289,0)</f>
        <v>133684.97999999998</v>
      </c>
      <c r="F290" s="54">
        <f t="shared" si="76"/>
        <v>144.9326366967523</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5179.45</v>
      </c>
      <c r="E292" s="244">
        <v>10197.280000000001</v>
      </c>
      <c r="F292" s="54">
        <f t="shared" si="76"/>
        <v>196.87959146241397</v>
      </c>
    </row>
    <row r="293" spans="1:6" ht="12.75" customHeight="1" x14ac:dyDescent="0.2">
      <c r="A293" s="55">
        <v>92221</v>
      </c>
      <c r="B293" s="87" t="s">
        <v>621</v>
      </c>
      <c r="C293" s="52" t="s">
        <v>622</v>
      </c>
      <c r="D293" s="244">
        <v>0</v>
      </c>
      <c r="E293" s="244">
        <v>0</v>
      </c>
      <c r="F293" s="54" t="str">
        <f t="shared" si="76"/>
        <v>-</v>
      </c>
    </row>
    <row r="294" spans="1:6" ht="12.75" customHeight="1" x14ac:dyDescent="0.2">
      <c r="A294" s="55">
        <v>96</v>
      </c>
      <c r="B294" s="87" t="s">
        <v>623</v>
      </c>
      <c r="C294" s="52" t="s">
        <v>624</v>
      </c>
      <c r="D294" s="244">
        <v>0</v>
      </c>
      <c r="E294" s="244">
        <v>0</v>
      </c>
      <c r="F294" s="54" t="str">
        <f t="shared" si="76"/>
        <v>-</v>
      </c>
    </row>
    <row r="295" spans="1:6" ht="24" x14ac:dyDescent="0.2">
      <c r="A295" s="55">
        <v>9661</v>
      </c>
      <c r="B295" s="87" t="s">
        <v>625</v>
      </c>
      <c r="C295" s="52" t="s">
        <v>626</v>
      </c>
      <c r="D295" s="244">
        <v>0</v>
      </c>
      <c r="E295" s="244">
        <v>0</v>
      </c>
      <c r="F295" s="54" t="str">
        <f t="shared" si="76"/>
        <v>-</v>
      </c>
    </row>
    <row r="296" spans="1:6" ht="12.75" customHeight="1" x14ac:dyDescent="0.2">
      <c r="A296" s="57" t="s">
        <v>627</v>
      </c>
      <c r="B296" s="235" t="s">
        <v>628</v>
      </c>
      <c r="C296" s="58" t="s">
        <v>627</v>
      </c>
      <c r="D296" s="245">
        <v>0</v>
      </c>
      <c r="E296" s="245">
        <v>0</v>
      </c>
      <c r="F296" s="59" t="str">
        <f t="shared" si="76"/>
        <v>-</v>
      </c>
    </row>
    <row r="297" spans="1:6" s="77" customFormat="1" ht="20.100000000000001" customHeight="1" x14ac:dyDescent="0.2">
      <c r="A297" s="354" t="s">
        <v>629</v>
      </c>
      <c r="B297" s="355"/>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87221.560000000012</v>
      </c>
      <c r="E350" s="53">
        <f t="shared" si="95"/>
        <v>123060.57</v>
      </c>
      <c r="F350" s="54">
        <f t="shared" si="81"/>
        <v>141.08962279509788</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67475.290000000008</v>
      </c>
      <c r="E363" s="53">
        <f t="shared" si="99"/>
        <v>105427.63</v>
      </c>
      <c r="F363" s="54">
        <f t="shared" si="81"/>
        <v>156.24627919346474</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30428.81</v>
      </c>
      <c r="E369" s="53">
        <f t="shared" si="101"/>
        <v>68441.919999999998</v>
      </c>
      <c r="F369" s="54">
        <f t="shared" si="81"/>
        <v>224.92473415818756</v>
      </c>
    </row>
    <row r="370" spans="1:6" ht="12.75" customHeight="1" x14ac:dyDescent="0.2">
      <c r="A370" s="55">
        <v>4221</v>
      </c>
      <c r="B370" s="87" t="s">
        <v>670</v>
      </c>
      <c r="C370" s="52" t="s">
        <v>762</v>
      </c>
      <c r="D370" s="244">
        <v>19963.810000000001</v>
      </c>
      <c r="E370" s="244">
        <v>63032.88</v>
      </c>
      <c r="F370" s="54">
        <f t="shared" si="81"/>
        <v>315.73572379220195</v>
      </c>
    </row>
    <row r="371" spans="1:6" ht="12.75" customHeight="1" x14ac:dyDescent="0.2">
      <c r="A371" s="55">
        <v>4222</v>
      </c>
      <c r="B371" s="87" t="s">
        <v>763</v>
      </c>
      <c r="C371" s="52" t="s">
        <v>764</v>
      </c>
      <c r="D371" s="244"/>
      <c r="E371" s="244"/>
      <c r="F371" s="54" t="str">
        <f t="shared" si="81"/>
        <v>-</v>
      </c>
    </row>
    <row r="372" spans="1:6" ht="12.75" customHeight="1" x14ac:dyDescent="0.2">
      <c r="A372" s="55">
        <v>4223</v>
      </c>
      <c r="B372" s="87" t="s">
        <v>674</v>
      </c>
      <c r="C372" s="52" t="s">
        <v>765</v>
      </c>
      <c r="D372" s="244">
        <v>1037.5</v>
      </c>
      <c r="E372" s="244"/>
      <c r="F372" s="54">
        <f t="shared" si="81"/>
        <v>0</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v>9427.5</v>
      </c>
      <c r="E374" s="244">
        <v>4025.1</v>
      </c>
      <c r="F374" s="54">
        <f t="shared" si="81"/>
        <v>42.695306284805092</v>
      </c>
    </row>
    <row r="375" spans="1:6" ht="12.75" customHeight="1" x14ac:dyDescent="0.2">
      <c r="A375" s="55">
        <v>4226</v>
      </c>
      <c r="B375" s="87" t="s">
        <v>680</v>
      </c>
      <c r="C375" s="52" t="s">
        <v>768</v>
      </c>
      <c r="D375" s="244"/>
      <c r="E375" s="244">
        <v>1383.94</v>
      </c>
      <c r="F375" s="54" t="str">
        <f t="shared" si="81"/>
        <v>-</v>
      </c>
    </row>
    <row r="376" spans="1:6" ht="12.75" customHeight="1" x14ac:dyDescent="0.2">
      <c r="A376" s="55">
        <v>4227</v>
      </c>
      <c r="B376" s="234" t="s">
        <v>682</v>
      </c>
      <c r="C376" s="52" t="s">
        <v>769</v>
      </c>
      <c r="D376" s="244"/>
      <c r="E376" s="244"/>
      <c r="F376" s="54" t="str">
        <f t="shared" si="81"/>
        <v>-</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37046.480000000003</v>
      </c>
      <c r="E383" s="53">
        <f t="shared" si="103"/>
        <v>36985.71</v>
      </c>
      <c r="F383" s="54">
        <f t="shared" si="81"/>
        <v>99.83596282291866</v>
      </c>
    </row>
    <row r="384" spans="1:6" ht="12.75" customHeight="1" x14ac:dyDescent="0.2">
      <c r="A384" s="55">
        <v>4241</v>
      </c>
      <c r="B384" s="87" t="s">
        <v>779</v>
      </c>
      <c r="C384" s="52" t="s">
        <v>780</v>
      </c>
      <c r="D384" s="244">
        <v>37046.480000000003</v>
      </c>
      <c r="E384" s="244">
        <v>36985.71</v>
      </c>
      <c r="F384" s="54">
        <f t="shared" si="81"/>
        <v>99.83596282291866</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19746.27</v>
      </c>
      <c r="E402" s="53">
        <f t="shared" si="109"/>
        <v>17632.939999999999</v>
      </c>
      <c r="F402" s="54">
        <f t="shared" si="81"/>
        <v>89.297573668343432</v>
      </c>
    </row>
    <row r="403" spans="1:6" ht="12.75" customHeight="1" x14ac:dyDescent="0.2">
      <c r="A403" s="55">
        <v>451</v>
      </c>
      <c r="B403" s="87" t="s">
        <v>807</v>
      </c>
      <c r="C403" s="52" t="s">
        <v>808</v>
      </c>
      <c r="D403" s="244">
        <v>19746.27</v>
      </c>
      <c r="E403" s="244">
        <v>17632.939999999999</v>
      </c>
      <c r="F403" s="54">
        <f t="shared" si="81"/>
        <v>89.297573668343432</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87221.560000000012</v>
      </c>
      <c r="E408" s="53">
        <f t="shared" si="111"/>
        <v>123060.57</v>
      </c>
      <c r="F408" s="54">
        <f t="shared" si="81"/>
        <v>141.08962279509788</v>
      </c>
    </row>
    <row r="409" spans="1:6" ht="12.75" customHeight="1" x14ac:dyDescent="0.2">
      <c r="A409" s="55">
        <v>92212</v>
      </c>
      <c r="B409" s="87" t="s">
        <v>819</v>
      </c>
      <c r="C409" s="52" t="s">
        <v>820</v>
      </c>
      <c r="D409" s="244">
        <v>0</v>
      </c>
      <c r="E409" s="244">
        <v>0</v>
      </c>
      <c r="F409" s="54" t="str">
        <f t="shared" si="81"/>
        <v>-</v>
      </c>
    </row>
    <row r="410" spans="1:6" ht="12.75" customHeight="1" x14ac:dyDescent="0.2">
      <c r="A410" s="55">
        <v>92222</v>
      </c>
      <c r="B410" s="87" t="s">
        <v>821</v>
      </c>
      <c r="C410" s="52" t="s">
        <v>822</v>
      </c>
      <c r="D410" s="244">
        <v>0</v>
      </c>
      <c r="E410" s="244">
        <v>0</v>
      </c>
      <c r="F410" s="54" t="str">
        <f t="shared" si="81"/>
        <v>-</v>
      </c>
    </row>
    <row r="411" spans="1:6" ht="12.75" customHeight="1" x14ac:dyDescent="0.2">
      <c r="A411" s="55">
        <v>97</v>
      </c>
      <c r="B411" s="87" t="s">
        <v>823</v>
      </c>
      <c r="C411" s="52" t="s">
        <v>824</v>
      </c>
      <c r="D411" s="244">
        <v>0</v>
      </c>
      <c r="E411" s="244">
        <v>0</v>
      </c>
      <c r="F411" s="54" t="str">
        <f t="shared" si="81"/>
        <v>-</v>
      </c>
    </row>
    <row r="412" spans="1:6" ht="12.75" customHeight="1" x14ac:dyDescent="0.2">
      <c r="A412" s="55" t="s">
        <v>604</v>
      </c>
      <c r="B412" s="87" t="s">
        <v>825</v>
      </c>
      <c r="C412" s="52" t="s">
        <v>826</v>
      </c>
      <c r="D412" s="53">
        <f>D6+D298</f>
        <v>2296887.36</v>
      </c>
      <c r="E412" s="53">
        <f>E6+E298</f>
        <v>3048934.3000000003</v>
      </c>
      <c r="F412" s="54">
        <f t="shared" si="81"/>
        <v>132.74200350860917</v>
      </c>
    </row>
    <row r="413" spans="1:6" ht="12.75" customHeight="1" x14ac:dyDescent="0.2">
      <c r="A413" s="55" t="s">
        <v>604</v>
      </c>
      <c r="B413" s="87" t="s">
        <v>827</v>
      </c>
      <c r="C413" s="52" t="s">
        <v>828</v>
      </c>
      <c r="D413" s="53">
        <f t="shared" ref="D413:E413" si="112">D289+D350</f>
        <v>2291869.5300000003</v>
      </c>
      <c r="E413" s="53">
        <f t="shared" si="112"/>
        <v>3038309.89</v>
      </c>
      <c r="F413" s="54">
        <f t="shared" si="81"/>
        <v>132.56905989757627</v>
      </c>
    </row>
    <row r="414" spans="1:6" ht="12.75" customHeight="1" x14ac:dyDescent="0.2">
      <c r="A414" s="55" t="s">
        <v>604</v>
      </c>
      <c r="B414" s="87" t="s">
        <v>829</v>
      </c>
      <c r="C414" s="52" t="s">
        <v>830</v>
      </c>
      <c r="D414" s="53">
        <f t="shared" ref="D414:E414" si="113">IF(D412&gt;=D413,D412-D413,0)</f>
        <v>5017.8299999996088</v>
      </c>
      <c r="E414" s="53">
        <f t="shared" si="113"/>
        <v>10624.410000000149</v>
      </c>
      <c r="F414" s="54">
        <f t="shared" si="81"/>
        <v>211.73315955305333</v>
      </c>
    </row>
    <row r="415" spans="1:6" ht="12.75" customHeight="1" x14ac:dyDescent="0.2">
      <c r="A415" s="55" t="s">
        <v>604</v>
      </c>
      <c r="B415" s="87" t="s">
        <v>831</v>
      </c>
      <c r="C415" s="52" t="s">
        <v>832</v>
      </c>
      <c r="D415" s="53">
        <f t="shared" ref="D415:E415" si="114">IF(D413&gt;=D412,D413-D412,0)</f>
        <v>0</v>
      </c>
      <c r="E415" s="53">
        <f t="shared" si="114"/>
        <v>0</v>
      </c>
      <c r="F415" s="54" t="str">
        <f t="shared" si="81"/>
        <v>-</v>
      </c>
    </row>
    <row r="416" spans="1:6" ht="12.75" customHeight="1" x14ac:dyDescent="0.2">
      <c r="A416" s="62" t="s">
        <v>833</v>
      </c>
      <c r="B416" s="234" t="s">
        <v>834</v>
      </c>
      <c r="C416" s="63" t="s">
        <v>835</v>
      </c>
      <c r="D416" s="53">
        <f t="shared" ref="D416:E416" si="115">IF(D292-D293+D409-D410&gt;=0,D292-D293+D409-D410,0)</f>
        <v>5179.45</v>
      </c>
      <c r="E416" s="53">
        <f t="shared" si="115"/>
        <v>10197.280000000001</v>
      </c>
      <c r="F416" s="54">
        <f t="shared" si="81"/>
        <v>196.87959146241397</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0</v>
      </c>
      <c r="E418" s="64">
        <f t="shared" si="117"/>
        <v>0</v>
      </c>
      <c r="F418" s="59" t="str">
        <f t="shared" si="81"/>
        <v>-</v>
      </c>
    </row>
    <row r="419" spans="1:6" s="77" customFormat="1" ht="20.100000000000001" customHeight="1" x14ac:dyDescent="0.2">
      <c r="A419" s="354" t="s">
        <v>841</v>
      </c>
      <c r="B419" s="355"/>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v>0</v>
      </c>
      <c r="E637" s="244">
        <v>0</v>
      </c>
      <c r="F637" s="54" t="str">
        <f t="shared" si="119"/>
        <v>-</v>
      </c>
    </row>
    <row r="638" spans="1:6" ht="12.75" customHeight="1" x14ac:dyDescent="0.2">
      <c r="A638" s="55">
        <v>92223</v>
      </c>
      <c r="B638" s="87" t="s">
        <v>1269</v>
      </c>
      <c r="C638" s="52" t="s">
        <v>1270</v>
      </c>
      <c r="D638" s="244">
        <v>0</v>
      </c>
      <c r="E638" s="244">
        <v>0</v>
      </c>
      <c r="F638" s="54" t="str">
        <f t="shared" si="119"/>
        <v>-</v>
      </c>
    </row>
    <row r="639" spans="1:6" ht="12.75" customHeight="1" x14ac:dyDescent="0.2">
      <c r="A639" s="55" t="s">
        <v>604</v>
      </c>
      <c r="B639" s="87" t="s">
        <v>1271</v>
      </c>
      <c r="C639" s="52" t="s">
        <v>1272</v>
      </c>
      <c r="D639" s="53">
        <f t="shared" ref="D639:E639" si="180">D412+D420</f>
        <v>2296887.36</v>
      </c>
      <c r="E639" s="53">
        <f t="shared" si="180"/>
        <v>3048934.3000000003</v>
      </c>
      <c r="F639" s="54">
        <f t="shared" si="119"/>
        <v>132.74200350860917</v>
      </c>
    </row>
    <row r="640" spans="1:6" ht="12.75" customHeight="1" x14ac:dyDescent="0.2">
      <c r="A640" s="55" t="s">
        <v>604</v>
      </c>
      <c r="B640" s="87" t="s">
        <v>1273</v>
      </c>
      <c r="C640" s="52" t="s">
        <v>1274</v>
      </c>
      <c r="D640" s="53">
        <f t="shared" ref="D640:E640" si="181">D413+D528</f>
        <v>2291869.5300000003</v>
      </c>
      <c r="E640" s="53">
        <f t="shared" si="181"/>
        <v>3038309.89</v>
      </c>
      <c r="F640" s="54">
        <f t="shared" si="119"/>
        <v>132.56905989757627</v>
      </c>
    </row>
    <row r="641" spans="1:6" ht="12.75" customHeight="1" x14ac:dyDescent="0.2">
      <c r="A641" s="55" t="s">
        <v>604</v>
      </c>
      <c r="B641" s="87" t="s">
        <v>1275</v>
      </c>
      <c r="C641" s="52" t="s">
        <v>1276</v>
      </c>
      <c r="D641" s="53">
        <f t="shared" ref="D641:E641" si="182">IF(D639&gt;=D640,D639-D640,0)</f>
        <v>5017.8299999996088</v>
      </c>
      <c r="E641" s="53">
        <f t="shared" si="182"/>
        <v>10624.410000000149</v>
      </c>
      <c r="F641" s="54">
        <f t="shared" si="119"/>
        <v>211.73315955305333</v>
      </c>
    </row>
    <row r="642" spans="1:6" ht="12.75" customHeight="1" x14ac:dyDescent="0.2">
      <c r="A642" s="55" t="s">
        <v>604</v>
      </c>
      <c r="B642" s="87" t="s">
        <v>1277</v>
      </c>
      <c r="C642" s="52" t="s">
        <v>1278</v>
      </c>
      <c r="D642" s="53">
        <f t="shared" ref="D642:E642" si="183">IF(D640&gt;=D639,D640-D639,0)</f>
        <v>0</v>
      </c>
      <c r="E642" s="53">
        <f t="shared" si="183"/>
        <v>0</v>
      </c>
      <c r="F642" s="54" t="str">
        <f t="shared" si="119"/>
        <v>-</v>
      </c>
    </row>
    <row r="643" spans="1:6" ht="24" x14ac:dyDescent="0.2">
      <c r="A643" s="62" t="s">
        <v>1279</v>
      </c>
      <c r="B643" s="87" t="s">
        <v>1280</v>
      </c>
      <c r="C643" s="63" t="s">
        <v>1279</v>
      </c>
      <c r="D643" s="53">
        <f t="shared" ref="D643:E643" si="184">IF(D416-D417+D637-D638&gt;=0,D416-D417+D637-D638,0)</f>
        <v>5179.45</v>
      </c>
      <c r="E643" s="53">
        <f t="shared" si="184"/>
        <v>10197.280000000001</v>
      </c>
      <c r="F643" s="54">
        <f t="shared" si="119"/>
        <v>196.87959146241397</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10197.27999999961</v>
      </c>
      <c r="E645" s="53">
        <f t="shared" si="186"/>
        <v>20821.690000000148</v>
      </c>
      <c r="F645" s="54">
        <f t="shared" si="119"/>
        <v>204.18866599721633</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c r="E647" s="245"/>
      <c r="F647" s="59" t="str">
        <f t="shared" si="119"/>
        <v>-</v>
      </c>
    </row>
    <row r="648" spans="1:6" s="77" customFormat="1" ht="20.100000000000001" customHeight="1" x14ac:dyDescent="0.2">
      <c r="A648" s="354" t="s">
        <v>1289</v>
      </c>
      <c r="B648" s="355"/>
      <c r="C648" s="221"/>
      <c r="D648" s="60"/>
      <c r="E648" s="60"/>
      <c r="F648" s="61"/>
    </row>
    <row r="649" spans="1:6" ht="12.75" customHeight="1" x14ac:dyDescent="0.2">
      <c r="A649" s="55">
        <v>11</v>
      </c>
      <c r="B649" s="87" t="s">
        <v>1290</v>
      </c>
      <c r="C649" s="52" t="s">
        <v>1291</v>
      </c>
      <c r="D649" s="244">
        <v>9254.0400000000009</v>
      </c>
      <c r="E649" s="244">
        <v>25211.19</v>
      </c>
      <c r="F649" s="54">
        <f t="shared" ref="F649:F724" si="188">IF(D649&lt;&gt;0,IF(E649/D649&gt;=100,"&gt;&gt;100",E649/D649*100),"-")</f>
        <v>272.43441783264387</v>
      </c>
    </row>
    <row r="650" spans="1:6" ht="12.75" customHeight="1" x14ac:dyDescent="0.2">
      <c r="A650" s="55" t="s">
        <v>1292</v>
      </c>
      <c r="B650" s="87" t="s">
        <v>1293</v>
      </c>
      <c r="C650" s="52" t="s">
        <v>1292</v>
      </c>
      <c r="D650" s="244">
        <v>677318.45</v>
      </c>
      <c r="E650" s="244">
        <v>857835.33</v>
      </c>
      <c r="F650" s="54">
        <f t="shared" si="188"/>
        <v>126.65169980236033</v>
      </c>
    </row>
    <row r="651" spans="1:6" ht="12.75" customHeight="1" x14ac:dyDescent="0.2">
      <c r="A651" s="55" t="s">
        <v>1294</v>
      </c>
      <c r="B651" s="87" t="s">
        <v>1295</v>
      </c>
      <c r="C651" s="52" t="s">
        <v>1294</v>
      </c>
      <c r="D651" s="244">
        <v>661361.30000000005</v>
      </c>
      <c r="E651" s="244">
        <v>845239.75</v>
      </c>
      <c r="F651" s="54">
        <f t="shared" si="188"/>
        <v>127.803025366014</v>
      </c>
    </row>
    <row r="652" spans="1:6" ht="24" x14ac:dyDescent="0.2">
      <c r="A652" s="55">
        <v>11</v>
      </c>
      <c r="B652" s="87" t="s">
        <v>1296</v>
      </c>
      <c r="C652" s="52" t="s">
        <v>1297</v>
      </c>
      <c r="D652" s="53">
        <f t="shared" ref="D652:E652" si="189">+D649+D650-D651</f>
        <v>25211.189999999944</v>
      </c>
      <c r="E652" s="53">
        <f t="shared" si="189"/>
        <v>37806.769999999902</v>
      </c>
      <c r="F652" s="54">
        <f t="shared" si="188"/>
        <v>149.96027557604376</v>
      </c>
    </row>
    <row r="653" spans="1:6" ht="24" x14ac:dyDescent="0.2">
      <c r="A653" s="55" t="s">
        <v>604</v>
      </c>
      <c r="B653" s="87" t="s">
        <v>1298</v>
      </c>
      <c r="C653" s="52" t="s">
        <v>1299</v>
      </c>
      <c r="D653" s="266"/>
      <c r="E653" s="266"/>
      <c r="F653" s="54" t="str">
        <f t="shared" si="188"/>
        <v>-</v>
      </c>
    </row>
    <row r="654" spans="1:6" ht="24" x14ac:dyDescent="0.2">
      <c r="A654" s="55" t="s">
        <v>604</v>
      </c>
      <c r="B654" s="87" t="s">
        <v>1300</v>
      </c>
      <c r="C654" s="52" t="s">
        <v>1301</v>
      </c>
      <c r="D654" s="266">
        <v>107</v>
      </c>
      <c r="E654" s="266">
        <v>113</v>
      </c>
      <c r="F654" s="54">
        <f t="shared" si="188"/>
        <v>105.60747663551402</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v>88</v>
      </c>
      <c r="E656" s="266">
        <v>92</v>
      </c>
      <c r="F656" s="54">
        <f t="shared" si="188"/>
        <v>104.54545454545455</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v>1904430.68</v>
      </c>
      <c r="E675" s="244">
        <v>2289826.39</v>
      </c>
      <c r="F675" s="54">
        <f t="shared" si="188"/>
        <v>120.23679381178631</v>
      </c>
    </row>
    <row r="676" spans="1:6" ht="24" x14ac:dyDescent="0.2">
      <c r="A676" s="55">
        <v>63613</v>
      </c>
      <c r="B676" s="234" t="s">
        <v>1345</v>
      </c>
      <c r="C676" s="52" t="s">
        <v>1346</v>
      </c>
      <c r="D676" s="244"/>
      <c r="E676" s="244"/>
      <c r="F676" s="54" t="str">
        <f t="shared" si="188"/>
        <v>-</v>
      </c>
    </row>
    <row r="677" spans="1:6" ht="24" x14ac:dyDescent="0.2">
      <c r="A677" s="55">
        <v>63622</v>
      </c>
      <c r="B677" s="234" t="s">
        <v>1347</v>
      </c>
      <c r="C677" s="52" t="s">
        <v>1348</v>
      </c>
      <c r="D677" s="244">
        <v>35424.79</v>
      </c>
      <c r="E677" s="244">
        <v>36802.75</v>
      </c>
      <c r="F677" s="54">
        <f t="shared" si="188"/>
        <v>103.88981840118177</v>
      </c>
    </row>
    <row r="678" spans="1:6" ht="24"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v>0</v>
      </c>
      <c r="E697" s="244"/>
      <c r="F697" s="54" t="str">
        <f t="shared" si="188"/>
        <v>-</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c r="E710" s="244"/>
      <c r="F710" s="54" t="str">
        <f t="shared" si="188"/>
        <v>-</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c r="E712" s="244"/>
      <c r="F712" s="54" t="str">
        <f t="shared" si="188"/>
        <v>-</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v>2091.5500000000002</v>
      </c>
      <c r="E716" s="244">
        <v>6513.81</v>
      </c>
      <c r="F716" s="54">
        <f t="shared" si="188"/>
        <v>311.43458200855821</v>
      </c>
    </row>
    <row r="717" spans="1:6" ht="12.75" customHeight="1" x14ac:dyDescent="0.2">
      <c r="A717" s="55">
        <v>31215</v>
      </c>
      <c r="B717" s="87" t="s">
        <v>1409</v>
      </c>
      <c r="C717" s="52" t="s">
        <v>1410</v>
      </c>
      <c r="D717" s="244">
        <v>4720.0600000000004</v>
      </c>
      <c r="E717" s="244">
        <v>1450.54</v>
      </c>
      <c r="F717" s="54">
        <f t="shared" si="188"/>
        <v>30.731389007766847</v>
      </c>
    </row>
    <row r="718" spans="1:6" ht="12.75" customHeight="1" x14ac:dyDescent="0.2">
      <c r="A718" s="55">
        <v>32121</v>
      </c>
      <c r="B718" s="87" t="s">
        <v>1411</v>
      </c>
      <c r="C718" s="52" t="s">
        <v>1412</v>
      </c>
      <c r="D718" s="244">
        <v>12587.23</v>
      </c>
      <c r="E718" s="244">
        <v>24566.9</v>
      </c>
      <c r="F718" s="54">
        <f t="shared" si="188"/>
        <v>195.17320331796591</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v>1274.1600000000001</v>
      </c>
      <c r="E720" s="244">
        <v>1061</v>
      </c>
      <c r="F720" s="54">
        <f t="shared" si="188"/>
        <v>83.27054687009479</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v>2775.2</v>
      </c>
      <c r="E722" s="244">
        <v>3191.46</v>
      </c>
      <c r="F722" s="54">
        <f t="shared" si="188"/>
        <v>114.99927933121938</v>
      </c>
    </row>
    <row r="723" spans="1:6" ht="12.75" customHeight="1" x14ac:dyDescent="0.2">
      <c r="A723" s="55" t="s">
        <v>1421</v>
      </c>
      <c r="B723" s="87" t="s">
        <v>1422</v>
      </c>
      <c r="C723" s="52" t="s">
        <v>1421</v>
      </c>
      <c r="D723" s="244"/>
      <c r="E723" s="244"/>
      <c r="F723" s="54" t="str">
        <f t="shared" si="188"/>
        <v>-</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c r="E725" s="244"/>
      <c r="F725" s="54" t="str">
        <f t="shared" ref="F725:F979" si="190">IF(D725&lt;&gt;0,IF(E725/D725&gt;=100,"&gt;&gt;100",E725/D725*100),"-")</f>
        <v>-</v>
      </c>
    </row>
    <row r="726" spans="1:6" ht="12.75" customHeight="1" x14ac:dyDescent="0.2">
      <c r="A726" s="55" t="s">
        <v>1427</v>
      </c>
      <c r="B726" s="87" t="s">
        <v>1428</v>
      </c>
      <c r="C726" s="52" t="s">
        <v>1427</v>
      </c>
      <c r="D726" s="244"/>
      <c r="E726" s="244">
        <v>118.26</v>
      </c>
      <c r="F726" s="54" t="str">
        <f t="shared" si="190"/>
        <v>-</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v>1193.21</v>
      </c>
      <c r="E828" s="244">
        <v>81022.89</v>
      </c>
      <c r="F828" s="54">
        <f t="shared" si="190"/>
        <v>6790.3294474568593</v>
      </c>
    </row>
    <row r="829" spans="1:6" ht="12.75" customHeight="1" x14ac:dyDescent="0.2">
      <c r="A829" s="55">
        <v>38117</v>
      </c>
      <c r="B829" s="87" t="s">
        <v>1632</v>
      </c>
      <c r="C829" s="52" t="s">
        <v>1633</v>
      </c>
      <c r="D829" s="244">
        <v>2363.64</v>
      </c>
      <c r="E829" s="244"/>
      <c r="F829" s="54">
        <f t="shared" si="190"/>
        <v>0</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50" t="s">
        <v>1940</v>
      </c>
      <c r="B983" s="351"/>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9" workbookViewId="0">
      <selection activeCell="D72" sqref="D7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1964</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600056.02</v>
      </c>
      <c r="E6" s="231">
        <f t="shared" si="0"/>
        <v>627148.35999999987</v>
      </c>
      <c r="F6" s="232">
        <f t="shared" ref="F6:F260" si="1">IF(D6&gt;0,IF(E6/D6&gt;=100,"&gt;&gt;100",E6/D6*100),"-")</f>
        <v>104.51496845244546</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541828.89</v>
      </c>
      <c r="E7" s="106">
        <f t="shared" si="2"/>
        <v>538191.11999999988</v>
      </c>
      <c r="F7" s="95">
        <f t="shared" si="1"/>
        <v>99.328612765554055</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541828.89</v>
      </c>
      <c r="E12" s="106">
        <f t="shared" si="3"/>
        <v>538191.11999999988</v>
      </c>
      <c r="F12" s="95">
        <f t="shared" si="1"/>
        <v>99.328612765554055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414380.25000000006</v>
      </c>
      <c r="E13" s="106">
        <f t="shared" si="4"/>
        <v>419592.05</v>
      </c>
      <c r="F13" s="95">
        <f t="shared" si="1"/>
        <v>101.25773368783864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621218.56000000006</v>
      </c>
      <c r="E15" s="249">
        <v>638851.5</v>
      </c>
      <c r="F15" s="95">
        <f t="shared" si="1"/>
        <v>102.83844384816834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206838.31</v>
      </c>
      <c r="E18" s="249">
        <v>219259.45</v>
      </c>
      <c r="F18" s="95">
        <f t="shared" si="1"/>
        <v>106.00524148548691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109673.69</v>
      </c>
      <c r="E19" s="106">
        <f t="shared" si="5"/>
        <v>99483.669999999984</v>
      </c>
      <c r="F19" s="95">
        <f t="shared" si="1"/>
        <v>90.708783483076004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288869.53999999998</v>
      </c>
      <c r="E20" s="249">
        <v>351902.42</v>
      </c>
      <c r="F20" s="95">
        <f t="shared" si="1"/>
        <v>121.82053531846937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42551.6</v>
      </c>
      <c r="E22" s="249">
        <v>42551.6</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31234.39</v>
      </c>
      <c r="E24" s="249">
        <v>35259.49</v>
      </c>
      <c r="F24" s="95">
        <f t="shared" si="1"/>
        <v>112.88675719295303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11427</v>
      </c>
      <c r="E25" s="249">
        <v>12810.94</v>
      </c>
      <c r="F25" s="95">
        <f t="shared" si="1"/>
        <v>112.11114028178875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42686.58</v>
      </c>
      <c r="E26" s="249">
        <v>42686.58</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307095.42</v>
      </c>
      <c r="E28" s="249">
        <v>385727.36</v>
      </c>
      <c r="F28" s="95">
        <f t="shared" si="1"/>
        <v>125.60505135504789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17594.979999999981</v>
      </c>
      <c r="E35" s="106">
        <f t="shared" si="7"/>
        <v>18987.079999999987</v>
      </c>
      <c r="F35" s="95">
        <f t="shared" si="1"/>
        <v>107.91191578507056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139288.82999999999</v>
      </c>
      <c r="E36" s="249">
        <v>176214.54</v>
      </c>
      <c r="F36" s="95">
        <f t="shared" si="1"/>
        <v>126.51017314166543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379.99</v>
      </c>
      <c r="E37" s="249">
        <v>379.99</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122073.84</v>
      </c>
      <c r="E40" s="249">
        <v>157607.45000000001</v>
      </c>
      <c r="F40" s="95">
        <f t="shared" si="1"/>
        <v>129.1082921615311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179.97000000000003</v>
      </c>
      <c r="E45" s="106">
        <f t="shared" si="9"/>
        <v>128.32000000000005</v>
      </c>
      <c r="F45" s="95">
        <f t="shared" si="1"/>
        <v>71.300772350947398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414.76</v>
      </c>
      <c r="E47" s="249">
        <v>414.76</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326.10000000000002</v>
      </c>
      <c r="E48" s="249">
        <v>326.10000000000002</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560.89</v>
      </c>
      <c r="E50" s="249">
        <v>612.54</v>
      </c>
      <c r="F50" s="95">
        <f t="shared" si="1"/>
        <v>109.20857922230741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2999.57</v>
      </c>
      <c r="E54" s="249">
        <v>1567.44</v>
      </c>
      <c r="F54" s="95">
        <f t="shared" si="1"/>
        <v>52.255489953560009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2999.57</v>
      </c>
      <c r="E55" s="249">
        <v>1567.44</v>
      </c>
      <c r="F55" s="95">
        <f t="shared" si="1"/>
        <v>52.255489953560009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58227.130000000005</v>
      </c>
      <c r="E68" s="106">
        <f t="shared" si="13"/>
        <v>88957.239999999991</v>
      </c>
      <c r="F68" s="95">
        <f t="shared" si="1"/>
        <v>152.77627456479476</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 t="shared" ref="D69:E69" si="14">+D70+D75+D76+D77</f>
        <v>25211.19</v>
      </c>
      <c r="E69" s="106">
        <f t="shared" si="14"/>
        <v>37806.769999999997</v>
      </c>
      <c r="F69" s="95">
        <f t="shared" si="1"/>
        <v>149.96027557604381</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25211.19</v>
      </c>
      <c r="E70" s="106">
        <f t="shared" si="15"/>
        <v>37806.769999999997</v>
      </c>
      <c r="F70" s="95">
        <f t="shared" si="1"/>
        <v>149.96027557604381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25211.19</v>
      </c>
      <c r="E72" s="249">
        <v>37806.769999999997</v>
      </c>
      <c r="F72" s="95">
        <f t="shared" si="1"/>
        <v>149.96027557604381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17216.86</v>
      </c>
      <c r="E78" s="106">
        <f>E79+SUM(E82:E84)-E85+E86</f>
        <v>20846.419999999998</v>
      </c>
      <c r="F78" s="95">
        <f t="shared" si="1"/>
        <v>121.08142832084363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17216.86</v>
      </c>
      <c r="E86" s="249">
        <v>20846.419999999998</v>
      </c>
      <c r="F86" s="95">
        <f t="shared" si="1"/>
        <v>121.08142832084363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15799.08</v>
      </c>
      <c r="E146" s="106">
        <f t="shared" si="26"/>
        <v>30304.05</v>
      </c>
      <c r="F146" s="95">
        <f t="shared" si="1"/>
        <v>191.80895343273153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15799.08</v>
      </c>
      <c r="E160" s="249">
        <v>30304.05</v>
      </c>
      <c r="F160" s="95">
        <f t="shared" si="1"/>
        <v>191.80895343273153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2262</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600056.02</v>
      </c>
      <c r="E175" s="106">
        <f t="shared" si="30"/>
        <v>627148.36</v>
      </c>
      <c r="F175" s="95">
        <f t="shared" si="1"/>
        <v>104.51496845244547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27762.71</v>
      </c>
      <c r="E176" s="106">
        <f t="shared" si="31"/>
        <v>8851.36</v>
      </c>
      <c r="F176" s="95">
        <f t="shared" si="1"/>
        <v>31.882190175238662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27762.71</v>
      </c>
      <c r="E177" s="106">
        <f t="shared" si="32"/>
        <v>8851.36</v>
      </c>
      <c r="F177" s="95">
        <f t="shared" si="1"/>
        <v>31.882190175238662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0</v>
      </c>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27762.71</v>
      </c>
      <c r="E179" s="249">
        <v>8851.36</v>
      </c>
      <c r="F179" s="95">
        <f t="shared" si="1"/>
        <v>31.882190175238662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0</v>
      </c>
      <c r="E188" s="249">
        <v>0</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572293.31000000006</v>
      </c>
      <c r="E237" s="106">
        <f t="shared" si="41"/>
        <v>618297</v>
      </c>
      <c r="F237" s="95">
        <f t="shared" si="1"/>
        <v>108.03848117672385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562096.03</v>
      </c>
      <c r="E238" s="106">
        <f t="shared" si="42"/>
        <v>597475.31000000006</v>
      </c>
      <c r="F238" s="95">
        <f t="shared" si="1"/>
        <v>106.29417005489259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990607.24</v>
      </c>
      <c r="E239" s="106">
        <f t="shared" si="43"/>
        <v>1113668.26</v>
      </c>
      <c r="F239" s="95">
        <f t="shared" si="1"/>
        <v>112.42278624977544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945687.87</v>
      </c>
      <c r="E240" s="249">
        <v>1033744.76</v>
      </c>
      <c r="F240" s="95">
        <f t="shared" si="1"/>
        <v>109.3114115971478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44919.37</v>
      </c>
      <c r="E241" s="249">
        <v>79923.5</v>
      </c>
      <c r="F241" s="95">
        <f t="shared" si="1"/>
        <v>177.92658267469022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428511.21</v>
      </c>
      <c r="E242" s="106">
        <f t="shared" si="44"/>
        <v>516192.95</v>
      </c>
      <c r="F242" s="95">
        <f t="shared" si="1"/>
        <v>120.46194777494851</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428511.21</v>
      </c>
      <c r="E244" s="249">
        <v>516192.95</v>
      </c>
      <c r="F244" s="95">
        <f t="shared" si="1"/>
        <v>120.46194777494851</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10197.280000000001</v>
      </c>
      <c r="E245" s="106">
        <f t="shared" si="45"/>
        <v>20821.689999999999</v>
      </c>
      <c r="F245" s="95">
        <f t="shared" si="1"/>
        <v>204.18866599720707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10197.280000000001</v>
      </c>
      <c r="E246" s="106">
        <f t="shared" si="46"/>
        <v>20821.689999999999</v>
      </c>
      <c r="F246" s="95">
        <f t="shared" si="1"/>
        <v>204.18866599720707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10197.280000000001</v>
      </c>
      <c r="E247" s="249">
        <v>20821.689999999999</v>
      </c>
      <c r="F247" s="95">
        <f t="shared" si="1"/>
        <v>204.18866599720707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1289</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15799.08</v>
      </c>
      <c r="E265" s="249">
        <v>30304.05</v>
      </c>
      <c r="F265" s="95">
        <f t="shared" si="50"/>
        <v>191.80895343273153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17216.86</v>
      </c>
      <c r="E268" s="249">
        <v>20846.419999999998</v>
      </c>
      <c r="F268" s="95">
        <f t="shared" si="50"/>
        <v>121.08142832084363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27762.71</v>
      </c>
      <c r="E288" s="249">
        <v>8851.36</v>
      </c>
      <c r="F288" s="95">
        <f t="shared" si="50"/>
        <v>31.882190175238662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2530</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2291869.5299999998</v>
      </c>
      <c r="E114" s="83">
        <f t="shared" si="22"/>
        <v>3038309.89</v>
      </c>
      <c r="F114" s="65">
        <f t="shared" si="1"/>
        <v>132.5690598975763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2163480.19</v>
      </c>
      <c r="E115" s="83">
        <f t="shared" si="23"/>
        <v>2843458.37</v>
      </c>
      <c r="F115" s="65">
        <f t="shared" si="1"/>
        <v>131.42983158075509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2163480.19</v>
      </c>
      <c r="E117" s="251">
        <v>2843458.37</v>
      </c>
      <c r="F117" s="65">
        <f t="shared" si="1"/>
        <v>131.42983158075509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128389.34</v>
      </c>
      <c r="E126" s="251">
        <v>194851.52</v>
      </c>
      <c r="F126" s="65">
        <f t="shared" si="1"/>
        <v>151.76612014673492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2291869.5299999998</v>
      </c>
      <c r="E141" s="108">
        <f t="shared" si="28"/>
        <v>3038309.89</v>
      </c>
      <c r="F141" s="84">
        <f t="shared" si="1"/>
        <v>132.5690598975763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2783</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2854</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27762.71</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8851.36</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8851.36</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8851.36</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27762.71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27762.71</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27762.71</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8851.36</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8851.36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8851.36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2854</v>
      </c>
      <c r="B1" s="368"/>
      <c r="C1" s="368"/>
      <c r="D1" s="368"/>
      <c r="E1" s="73" t="s">
        <v>2996</v>
      </c>
      <c r="F1" s="73"/>
      <c r="G1" s="73"/>
      <c r="H1" s="73"/>
      <c r="I1" s="73"/>
      <c r="J1" s="73"/>
      <c r="K1" s="73"/>
      <c r="L1" s="73"/>
      <c r="M1" s="73"/>
      <c r="N1" s="73"/>
      <c r="O1" s="73"/>
      <c r="P1" s="73"/>
    </row>
    <row r="2" spans="1:16" ht="37.5" customHeight="1" x14ac:dyDescent="0.2">
      <c r="A2" s="373" t="s">
        <v>2997</v>
      </c>
      <c r="B2" s="368"/>
      <c r="C2" s="368"/>
      <c r="D2" s="368"/>
    </row>
    <row r="3" spans="1:16" ht="29.25" customHeight="1" x14ac:dyDescent="0.2">
      <c r="A3" s="127" t="s">
        <v>2998</v>
      </c>
      <c r="B3" s="128" t="s">
        <v>2999</v>
      </c>
      <c r="C3" s="129" t="s">
        <v>3000</v>
      </c>
      <c r="D3" s="125"/>
      <c r="E3" s="126">
        <f>E4+E14+E19+E275+E293+E296+E298</f>
        <v>1</v>
      </c>
      <c r="F3" s="126">
        <f>F4+F14+F19+F275+F293+F296+F298</f>
        <v>3</v>
      </c>
      <c r="G3" s="126">
        <f>IF(RefStr!C12&lt;&gt;"",INT(VALUE(MID(RefStr!C12,1,4))),0)</f>
        <v>2024</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12358</v>
      </c>
      <c r="P3" s="73"/>
    </row>
    <row r="4" spans="1:16" ht="19.5" customHeight="1" x14ac:dyDescent="0.2">
      <c r="A4" s="374" t="s">
        <v>3001</v>
      </c>
      <c r="B4" s="375"/>
      <c r="C4" s="376"/>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3014</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3016</v>
      </c>
      <c r="D16" s="125"/>
      <c r="E16" s="73">
        <f t="shared" si="5"/>
        <v>1</v>
      </c>
      <c r="F16" s="73">
        <f>MAX(L16:O16)</f>
        <v>0</v>
      </c>
      <c r="G16" s="126">
        <f>IF(AND(H3=12,J3="DA",M3="DA",OR(I3=11,I3=21,I3=22,I3=31,I3=41,I3=42),BILANCA!D69&lt;&gt;'PR-RAS'!D652),1,0)</f>
        <v>1</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3019</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3224</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3294</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3296</v>
      </c>
      <c r="B1" s="385"/>
      <c r="C1" s="385"/>
    </row>
    <row r="2" spans="1:17" ht="33" customHeight="1" x14ac:dyDescent="0.2">
      <c r="A2" s="386" t="s">
        <v>3297</v>
      </c>
      <c r="B2" s="387"/>
      <c r="C2" s="378"/>
      <c r="D2" s="4"/>
      <c r="E2" s="4"/>
      <c r="F2" s="4"/>
      <c r="G2" s="4"/>
      <c r="H2" s="4"/>
      <c r="I2" s="4"/>
      <c r="J2" s="4"/>
      <c r="K2" s="4"/>
      <c r="L2" s="4"/>
      <c r="M2" s="4"/>
      <c r="N2" s="4"/>
      <c r="O2" s="4"/>
      <c r="P2" s="4"/>
      <c r="Q2" s="4"/>
    </row>
    <row r="3" spans="1:17" ht="18.75" customHeight="1" x14ac:dyDescent="0.2">
      <c r="A3" s="42" t="s">
        <v>3298</v>
      </c>
      <c r="B3" s="388" t="s">
        <v>3299</v>
      </c>
      <c r="C3" s="378"/>
      <c r="D3" s="4"/>
      <c r="E3" s="4"/>
      <c r="F3" s="4"/>
      <c r="G3" s="4"/>
      <c r="H3" s="4"/>
      <c r="I3" s="4"/>
      <c r="J3" s="4"/>
      <c r="K3" s="4"/>
      <c r="L3" s="4"/>
      <c r="M3" s="4"/>
      <c r="N3" s="4"/>
      <c r="O3" s="4"/>
      <c r="P3" s="4"/>
      <c r="Q3" s="4"/>
    </row>
    <row r="4" spans="1:17" ht="37.5" hidden="1" customHeight="1" x14ac:dyDescent="0.2">
      <c r="A4" s="43" t="s">
        <v>3300</v>
      </c>
      <c r="B4" s="382" t="s">
        <v>3301</v>
      </c>
      <c r="C4" s="378"/>
      <c r="D4" s="4"/>
      <c r="E4" s="4"/>
      <c r="F4" s="4"/>
      <c r="G4" s="4"/>
      <c r="H4" s="4"/>
      <c r="I4" s="4"/>
      <c r="J4" s="4"/>
      <c r="K4" s="4"/>
      <c r="L4" s="4"/>
      <c r="M4" s="4"/>
      <c r="N4" s="4"/>
      <c r="O4" s="4"/>
      <c r="P4" s="4"/>
      <c r="Q4" s="4"/>
    </row>
    <row r="5" spans="1:17" ht="48" hidden="1" customHeight="1" x14ac:dyDescent="0.2">
      <c r="A5" s="43" t="s">
        <v>3300</v>
      </c>
      <c r="B5" s="382" t="s">
        <v>3302</v>
      </c>
      <c r="C5" s="378"/>
      <c r="D5" s="4"/>
      <c r="E5" s="4"/>
      <c r="F5" s="4"/>
      <c r="G5" s="4"/>
      <c r="H5" s="4"/>
      <c r="I5" s="4"/>
      <c r="J5" s="4"/>
      <c r="K5" s="4"/>
      <c r="L5" s="4"/>
      <c r="M5" s="4"/>
      <c r="N5" s="4"/>
      <c r="O5" s="4"/>
      <c r="P5" s="4"/>
      <c r="Q5" s="4"/>
    </row>
    <row r="6" spans="1:17" ht="59.25" hidden="1" customHeight="1" x14ac:dyDescent="0.2">
      <c r="A6" s="43" t="s">
        <v>3300</v>
      </c>
      <c r="B6" s="382" t="s">
        <v>3303</v>
      </c>
      <c r="C6" s="378"/>
      <c r="D6" s="4"/>
      <c r="E6" s="4"/>
      <c r="F6" s="4"/>
      <c r="G6" s="4"/>
      <c r="H6" s="4"/>
      <c r="I6" s="4"/>
      <c r="J6" s="4"/>
      <c r="K6" s="4"/>
      <c r="L6" s="4"/>
      <c r="M6" s="4"/>
      <c r="N6" s="4"/>
      <c r="O6" s="4"/>
      <c r="P6" s="4"/>
      <c r="Q6" s="4"/>
    </row>
    <row r="7" spans="1:17" ht="48" hidden="1" customHeight="1" x14ac:dyDescent="0.2">
      <c r="A7" s="43" t="s">
        <v>3304</v>
      </c>
      <c r="B7" s="382" t="s">
        <v>3305</v>
      </c>
      <c r="C7" s="378"/>
      <c r="D7" s="4"/>
      <c r="E7" s="4"/>
      <c r="F7" s="4"/>
      <c r="G7" s="4"/>
      <c r="H7" s="4"/>
      <c r="I7" s="4"/>
      <c r="J7" s="4"/>
      <c r="K7" s="4"/>
      <c r="L7" s="4"/>
      <c r="M7" s="4"/>
      <c r="N7" s="4"/>
      <c r="O7" s="4"/>
      <c r="P7" s="4"/>
      <c r="Q7" s="4"/>
    </row>
    <row r="8" spans="1:17" ht="41.25" hidden="1" customHeight="1" x14ac:dyDescent="0.2">
      <c r="A8" s="43" t="s">
        <v>3306</v>
      </c>
      <c r="B8" s="382" t="s">
        <v>3307</v>
      </c>
      <c r="C8" s="378"/>
      <c r="D8" s="4"/>
      <c r="E8" s="4"/>
      <c r="F8" s="4"/>
      <c r="G8" s="4"/>
      <c r="H8" s="4"/>
      <c r="I8" s="4"/>
      <c r="J8" s="4"/>
      <c r="K8" s="4"/>
      <c r="L8" s="4"/>
      <c r="M8" s="4"/>
      <c r="N8" s="4"/>
      <c r="O8" s="4"/>
      <c r="P8" s="4"/>
      <c r="Q8" s="4"/>
    </row>
    <row r="9" spans="1:17" ht="59.25" hidden="1" customHeight="1" x14ac:dyDescent="0.2">
      <c r="A9" s="43" t="s">
        <v>3308</v>
      </c>
      <c r="B9" s="382" t="s">
        <v>3309</v>
      </c>
      <c r="C9" s="378"/>
      <c r="D9" s="4"/>
      <c r="E9" s="4"/>
      <c r="F9" s="4"/>
      <c r="G9" s="4"/>
      <c r="H9" s="4"/>
      <c r="I9" s="4"/>
      <c r="J9" s="4"/>
      <c r="K9" s="4"/>
      <c r="L9" s="4"/>
      <c r="M9" s="4"/>
      <c r="N9" s="4"/>
      <c r="O9" s="4"/>
      <c r="P9" s="4"/>
      <c r="Q9" s="4"/>
    </row>
    <row r="10" spans="1:17" ht="61.5" hidden="1" customHeight="1" x14ac:dyDescent="0.2">
      <c r="A10" s="43" t="s">
        <v>3308</v>
      </c>
      <c r="B10" s="382" t="s">
        <v>3310</v>
      </c>
      <c r="C10" s="378"/>
      <c r="D10" s="4"/>
      <c r="E10" s="4"/>
      <c r="F10" s="4"/>
      <c r="G10" s="4"/>
      <c r="H10" s="4"/>
      <c r="I10" s="4"/>
      <c r="J10" s="4"/>
      <c r="K10" s="4"/>
      <c r="L10" s="4"/>
      <c r="M10" s="4"/>
      <c r="N10" s="4"/>
      <c r="O10" s="4"/>
      <c r="P10" s="4"/>
      <c r="Q10" s="4"/>
    </row>
    <row r="11" spans="1:17" ht="43.5" hidden="1" customHeight="1" x14ac:dyDescent="0.2">
      <c r="A11" s="43" t="s">
        <v>3308</v>
      </c>
      <c r="B11" s="382" t="s">
        <v>3311</v>
      </c>
      <c r="C11" s="378"/>
      <c r="D11" s="4"/>
      <c r="E11" s="4"/>
      <c r="F11" s="4"/>
      <c r="G11" s="4"/>
      <c r="H11" s="4"/>
      <c r="I11" s="4"/>
      <c r="J11" s="4"/>
      <c r="K11" s="4"/>
      <c r="L11" s="4"/>
      <c r="M11" s="4"/>
      <c r="N11" s="4"/>
      <c r="O11" s="4"/>
      <c r="P11" s="4"/>
      <c r="Q11" s="4"/>
    </row>
    <row r="12" spans="1:17" ht="27.75" hidden="1" customHeight="1" x14ac:dyDescent="0.2">
      <c r="A12" s="43" t="s">
        <v>3312</v>
      </c>
      <c r="B12" s="382" t="s">
        <v>3313</v>
      </c>
      <c r="C12" s="378"/>
      <c r="D12" s="4"/>
      <c r="E12" s="4"/>
      <c r="F12" s="4"/>
      <c r="G12" s="4"/>
      <c r="H12" s="4"/>
      <c r="I12" s="4"/>
      <c r="J12" s="4"/>
      <c r="K12" s="4"/>
      <c r="L12" s="4"/>
      <c r="M12" s="4"/>
      <c r="N12" s="4"/>
      <c r="O12" s="4"/>
      <c r="P12" s="4"/>
      <c r="Q12" s="4"/>
    </row>
    <row r="13" spans="1:17" ht="27.75" hidden="1" customHeight="1" x14ac:dyDescent="0.2">
      <c r="A13" s="43" t="s">
        <v>3314</v>
      </c>
      <c r="B13" s="382" t="s">
        <v>3315</v>
      </c>
      <c r="C13" s="378"/>
      <c r="D13" s="4"/>
      <c r="E13" s="4"/>
      <c r="F13" s="4"/>
      <c r="G13" s="4"/>
      <c r="H13" s="4"/>
      <c r="I13" s="4"/>
      <c r="J13" s="4"/>
      <c r="K13" s="4"/>
      <c r="L13" s="4"/>
      <c r="M13" s="4"/>
      <c r="N13" s="4"/>
      <c r="O13" s="4"/>
      <c r="P13" s="4"/>
      <c r="Q13" s="4"/>
    </row>
    <row r="14" spans="1:17" ht="45.75" hidden="1" customHeight="1" x14ac:dyDescent="0.2">
      <c r="A14" s="43" t="s">
        <v>3316</v>
      </c>
      <c r="B14" s="382" t="s">
        <v>3317</v>
      </c>
      <c r="C14" s="378"/>
      <c r="D14" s="4"/>
      <c r="E14" s="4"/>
      <c r="F14" s="4"/>
      <c r="G14" s="4"/>
      <c r="H14" s="4"/>
      <c r="I14" s="4"/>
      <c r="J14" s="4"/>
      <c r="K14" s="4"/>
      <c r="L14" s="4"/>
      <c r="M14" s="4"/>
      <c r="N14" s="4"/>
      <c r="O14" s="4"/>
      <c r="P14" s="4"/>
      <c r="Q14" s="4"/>
    </row>
    <row r="15" spans="1:17" ht="45.75" hidden="1" customHeight="1" x14ac:dyDescent="0.2">
      <c r="A15" s="43" t="s">
        <v>3318</v>
      </c>
      <c r="B15" s="382" t="s">
        <v>3319</v>
      </c>
      <c r="C15" s="378"/>
      <c r="D15" s="4"/>
      <c r="E15" s="4"/>
      <c r="F15" s="4"/>
      <c r="G15" s="4"/>
      <c r="H15" s="4"/>
      <c r="I15" s="4"/>
      <c r="J15" s="4"/>
      <c r="K15" s="4"/>
      <c r="L15" s="4"/>
      <c r="M15" s="4"/>
      <c r="N15" s="4"/>
      <c r="O15" s="4"/>
      <c r="P15" s="4"/>
      <c r="Q15" s="4"/>
    </row>
    <row r="16" spans="1:17" ht="51" hidden="1" customHeight="1" x14ac:dyDescent="0.2">
      <c r="A16" s="43" t="s">
        <v>3320</v>
      </c>
      <c r="B16" s="382" t="s">
        <v>3321</v>
      </c>
      <c r="C16" s="378"/>
      <c r="D16" s="4"/>
      <c r="E16" s="4"/>
      <c r="F16" s="4"/>
      <c r="G16" s="4"/>
      <c r="H16" s="4"/>
      <c r="I16" s="4"/>
      <c r="J16" s="4"/>
      <c r="K16" s="4"/>
      <c r="L16" s="4"/>
      <c r="M16" s="4"/>
      <c r="N16" s="4"/>
      <c r="O16" s="4"/>
      <c r="P16" s="4"/>
      <c r="Q16" s="4"/>
    </row>
    <row r="17" spans="1:17" ht="27.75" hidden="1" customHeight="1" x14ac:dyDescent="0.2">
      <c r="A17" s="43" t="s">
        <v>3322</v>
      </c>
      <c r="B17" s="382" t="s">
        <v>3323</v>
      </c>
      <c r="C17" s="378"/>
      <c r="D17" s="4"/>
      <c r="E17" s="4"/>
      <c r="F17" s="4"/>
      <c r="G17" s="4"/>
      <c r="H17" s="4"/>
      <c r="I17" s="4"/>
      <c r="J17" s="4"/>
      <c r="K17" s="4"/>
      <c r="L17" s="4"/>
      <c r="M17" s="4"/>
      <c r="N17" s="4"/>
      <c r="O17" s="4"/>
      <c r="P17" s="4"/>
      <c r="Q17" s="4"/>
    </row>
    <row r="18" spans="1:17" ht="27.75" hidden="1" customHeight="1" x14ac:dyDescent="0.2">
      <c r="A18" s="43" t="s">
        <v>3324</v>
      </c>
      <c r="B18" s="382" t="s">
        <v>3325</v>
      </c>
      <c r="C18" s="378"/>
      <c r="D18" s="4"/>
      <c r="E18" s="4"/>
      <c r="F18" s="4"/>
      <c r="G18" s="4"/>
      <c r="H18" s="4"/>
      <c r="I18" s="4"/>
      <c r="J18" s="4"/>
      <c r="K18" s="4"/>
      <c r="L18" s="4"/>
      <c r="M18" s="4"/>
      <c r="N18" s="4"/>
      <c r="O18" s="4"/>
      <c r="P18" s="4"/>
      <c r="Q18" s="4"/>
    </row>
    <row r="19" spans="1:17" ht="45" hidden="1" customHeight="1" x14ac:dyDescent="0.2">
      <c r="A19" s="43" t="s">
        <v>3324</v>
      </c>
      <c r="B19" s="382" t="s">
        <v>3326</v>
      </c>
      <c r="C19" s="378"/>
      <c r="D19" s="4"/>
      <c r="E19" s="4"/>
      <c r="F19" s="4"/>
      <c r="G19" s="4"/>
      <c r="H19" s="4"/>
      <c r="I19" s="4"/>
      <c r="J19" s="4"/>
      <c r="K19" s="4"/>
      <c r="L19" s="4"/>
      <c r="M19" s="4"/>
      <c r="N19" s="4"/>
      <c r="O19" s="4"/>
      <c r="P19" s="4"/>
      <c r="Q19" s="4"/>
    </row>
    <row r="20" spans="1:17" ht="45" hidden="1" customHeight="1" x14ac:dyDescent="0.2">
      <c r="A20" s="43" t="s">
        <v>3327</v>
      </c>
      <c r="B20" s="382" t="s">
        <v>3328</v>
      </c>
      <c r="C20" s="378"/>
      <c r="D20" s="4"/>
      <c r="E20" s="4"/>
      <c r="F20" s="4"/>
      <c r="G20" s="4"/>
      <c r="H20" s="4"/>
      <c r="I20" s="4"/>
      <c r="J20" s="4"/>
      <c r="K20" s="4"/>
      <c r="L20" s="4"/>
      <c r="M20" s="4"/>
      <c r="N20" s="4"/>
      <c r="O20" s="4"/>
      <c r="P20" s="4"/>
      <c r="Q20" s="4"/>
    </row>
    <row r="21" spans="1:17" ht="30" hidden="1" customHeight="1" x14ac:dyDescent="0.2">
      <c r="A21" s="43" t="s">
        <v>3329</v>
      </c>
      <c r="B21" s="382" t="s">
        <v>3330</v>
      </c>
      <c r="C21" s="378"/>
      <c r="D21" s="4"/>
      <c r="E21" s="4"/>
      <c r="F21" s="4"/>
      <c r="G21" s="4"/>
      <c r="H21" s="4"/>
      <c r="I21" s="4"/>
      <c r="J21" s="4"/>
      <c r="K21" s="4"/>
      <c r="L21" s="4"/>
      <c r="M21" s="4"/>
      <c r="N21" s="4"/>
      <c r="O21" s="4"/>
      <c r="P21" s="4"/>
      <c r="Q21" s="4"/>
    </row>
    <row r="22" spans="1:17" ht="30" hidden="1" customHeight="1" x14ac:dyDescent="0.2">
      <c r="A22" s="43" t="s">
        <v>3331</v>
      </c>
      <c r="B22" s="382" t="s">
        <v>3332</v>
      </c>
      <c r="C22" s="378"/>
      <c r="D22" s="4"/>
      <c r="E22" s="4"/>
      <c r="F22" s="4"/>
      <c r="G22" s="4"/>
      <c r="H22" s="4"/>
      <c r="I22" s="4"/>
      <c r="J22" s="4"/>
      <c r="K22" s="4"/>
      <c r="L22" s="4"/>
      <c r="M22" s="4"/>
      <c r="N22" s="4"/>
      <c r="O22" s="4"/>
      <c r="P22" s="4"/>
      <c r="Q22" s="4"/>
    </row>
    <row r="23" spans="1:17" ht="30" hidden="1" customHeight="1" x14ac:dyDescent="0.2">
      <c r="A23" s="43" t="s">
        <v>3333</v>
      </c>
      <c r="B23" s="382" t="s">
        <v>3334</v>
      </c>
      <c r="C23" s="378"/>
      <c r="D23" s="4"/>
      <c r="E23" s="4"/>
      <c r="F23" s="4"/>
      <c r="G23" s="4"/>
      <c r="H23" s="4"/>
      <c r="I23" s="4"/>
      <c r="J23" s="4"/>
      <c r="K23" s="4"/>
      <c r="L23" s="4"/>
      <c r="M23" s="4"/>
      <c r="N23" s="4"/>
      <c r="O23" s="4"/>
      <c r="P23" s="4"/>
      <c r="Q23" s="4"/>
    </row>
    <row r="24" spans="1:17" ht="30" hidden="1" customHeight="1" x14ac:dyDescent="0.2">
      <c r="A24" s="43" t="s">
        <v>3335</v>
      </c>
      <c r="B24" s="382" t="s">
        <v>3336</v>
      </c>
      <c r="C24" s="378"/>
      <c r="D24" s="4"/>
      <c r="E24" s="4"/>
      <c r="F24" s="4"/>
      <c r="G24" s="4"/>
      <c r="H24" s="4"/>
      <c r="I24" s="4"/>
      <c r="J24" s="4"/>
      <c r="K24" s="4"/>
      <c r="L24" s="4"/>
      <c r="M24" s="4"/>
      <c r="N24" s="4"/>
      <c r="O24" s="4"/>
      <c r="P24" s="4"/>
      <c r="Q24" s="4"/>
    </row>
    <row r="25" spans="1:17" ht="30" hidden="1" customHeight="1" x14ac:dyDescent="0.2">
      <c r="A25" s="43" t="s">
        <v>3337</v>
      </c>
      <c r="B25" s="382" t="s">
        <v>3338</v>
      </c>
      <c r="C25" s="378"/>
      <c r="D25" s="4"/>
      <c r="E25" s="4"/>
      <c r="F25" s="4"/>
      <c r="G25" s="4"/>
      <c r="H25" s="4"/>
      <c r="I25" s="4"/>
      <c r="J25" s="4"/>
      <c r="K25" s="4"/>
      <c r="L25" s="4"/>
      <c r="M25" s="4"/>
      <c r="N25" s="4"/>
      <c r="O25" s="4"/>
      <c r="P25" s="4"/>
      <c r="Q25" s="4"/>
    </row>
    <row r="26" spans="1:17" ht="30" hidden="1" customHeight="1" x14ac:dyDescent="0.2">
      <c r="A26" s="43" t="s">
        <v>3339</v>
      </c>
      <c r="B26" s="382" t="s">
        <v>3340</v>
      </c>
      <c r="C26" s="378"/>
      <c r="D26" s="4"/>
      <c r="E26" s="4"/>
      <c r="F26" s="4"/>
      <c r="G26" s="4"/>
      <c r="H26" s="4"/>
      <c r="I26" s="4"/>
      <c r="J26" s="4"/>
      <c r="K26" s="4"/>
      <c r="L26" s="4"/>
      <c r="M26" s="4"/>
      <c r="N26" s="4"/>
      <c r="O26" s="4"/>
      <c r="P26" s="4"/>
      <c r="Q26" s="4"/>
    </row>
    <row r="27" spans="1:17" ht="70.5" hidden="1" customHeight="1" x14ac:dyDescent="0.2">
      <c r="A27" s="43" t="s">
        <v>3341</v>
      </c>
      <c r="B27" s="382" t="s">
        <v>3342</v>
      </c>
      <c r="C27" s="378"/>
      <c r="D27" s="4"/>
      <c r="E27" s="4"/>
      <c r="F27" s="4"/>
      <c r="G27" s="4"/>
      <c r="H27" s="4"/>
      <c r="I27" s="4"/>
      <c r="J27" s="4"/>
      <c r="K27" s="4"/>
      <c r="L27" s="4"/>
      <c r="M27" s="4"/>
      <c r="N27" s="4"/>
      <c r="O27" s="4"/>
      <c r="P27" s="4"/>
      <c r="Q27" s="4"/>
    </row>
    <row r="28" spans="1:17" ht="48" hidden="1" customHeight="1" x14ac:dyDescent="0.2">
      <c r="A28" s="43" t="s">
        <v>3343</v>
      </c>
      <c r="B28" s="382" t="s">
        <v>3344</v>
      </c>
      <c r="C28" s="378"/>
      <c r="D28" s="4"/>
      <c r="E28" s="4"/>
      <c r="F28" s="4"/>
      <c r="G28" s="4"/>
      <c r="H28" s="4"/>
      <c r="I28" s="4"/>
      <c r="J28" s="4"/>
      <c r="K28" s="4"/>
      <c r="L28" s="4"/>
      <c r="M28" s="4"/>
      <c r="N28" s="4"/>
      <c r="O28" s="4"/>
      <c r="P28" s="4"/>
      <c r="Q28" s="4"/>
    </row>
    <row r="29" spans="1:17" ht="100.5" hidden="1" customHeight="1" x14ac:dyDescent="0.2">
      <c r="A29" s="43" t="s">
        <v>3345</v>
      </c>
      <c r="B29" s="382" t="s">
        <v>3346</v>
      </c>
      <c r="C29" s="378"/>
      <c r="D29" s="4"/>
      <c r="E29" s="4"/>
      <c r="F29" s="4"/>
      <c r="G29" s="4"/>
      <c r="H29" s="4"/>
      <c r="I29" s="4"/>
      <c r="J29" s="4"/>
      <c r="K29" s="4"/>
      <c r="L29" s="4"/>
      <c r="M29" s="4"/>
      <c r="N29" s="4"/>
      <c r="O29" s="4"/>
      <c r="P29" s="4"/>
      <c r="Q29" s="4"/>
    </row>
    <row r="30" spans="1:17" ht="45" hidden="1" customHeight="1" x14ac:dyDescent="0.2">
      <c r="A30" s="43" t="s">
        <v>3347</v>
      </c>
      <c r="B30" s="382" t="s">
        <v>3348</v>
      </c>
      <c r="C30" s="378"/>
      <c r="D30" s="4"/>
      <c r="E30" s="4"/>
      <c r="F30" s="4"/>
      <c r="G30" s="4"/>
      <c r="H30" s="4"/>
      <c r="I30" s="4"/>
      <c r="J30" s="4"/>
      <c r="K30" s="4"/>
      <c r="L30" s="4"/>
      <c r="M30" s="4"/>
      <c r="N30" s="4"/>
      <c r="O30" s="4"/>
      <c r="P30" s="4"/>
      <c r="Q30" s="4"/>
    </row>
    <row r="31" spans="1:17" ht="45" hidden="1" customHeight="1" x14ac:dyDescent="0.2">
      <c r="A31" s="43" t="s">
        <v>3349</v>
      </c>
      <c r="B31" s="382" t="s">
        <v>3350</v>
      </c>
      <c r="C31" s="378"/>
      <c r="D31" s="4"/>
      <c r="E31" s="4"/>
      <c r="F31" s="4"/>
      <c r="G31" s="4"/>
      <c r="H31" s="4"/>
      <c r="I31" s="4"/>
      <c r="J31" s="4"/>
      <c r="K31" s="4"/>
      <c r="L31" s="4"/>
      <c r="M31" s="4"/>
      <c r="N31" s="4"/>
      <c r="O31" s="4"/>
      <c r="P31" s="4"/>
      <c r="Q31" s="4"/>
    </row>
    <row r="32" spans="1:17" ht="45" hidden="1" customHeight="1" x14ac:dyDescent="0.2">
      <c r="A32" s="43" t="s">
        <v>3351</v>
      </c>
      <c r="B32" s="382" t="s">
        <v>3352</v>
      </c>
      <c r="C32" s="378"/>
      <c r="D32" s="4"/>
      <c r="E32" s="4"/>
      <c r="F32" s="4"/>
      <c r="G32" s="4"/>
      <c r="H32" s="4"/>
      <c r="I32" s="4"/>
      <c r="J32" s="4"/>
      <c r="K32" s="4"/>
      <c r="L32" s="4"/>
      <c r="M32" s="4"/>
      <c r="N32" s="4"/>
      <c r="O32" s="4"/>
      <c r="P32" s="4"/>
      <c r="Q32" s="4"/>
    </row>
    <row r="33" spans="1:17" ht="72" hidden="1" customHeight="1" x14ac:dyDescent="0.2">
      <c r="A33" s="43" t="s">
        <v>3353</v>
      </c>
      <c r="B33" s="382" t="s">
        <v>3354</v>
      </c>
      <c r="C33" s="378"/>
      <c r="D33" s="4"/>
      <c r="E33" s="4"/>
      <c r="F33" s="4"/>
      <c r="G33" s="4"/>
      <c r="H33" s="4"/>
      <c r="I33" s="4"/>
      <c r="J33" s="4"/>
      <c r="K33" s="4"/>
      <c r="L33" s="4"/>
      <c r="M33" s="4"/>
      <c r="N33" s="4"/>
      <c r="O33" s="4"/>
      <c r="P33" s="4"/>
      <c r="Q33" s="4"/>
    </row>
    <row r="34" spans="1:17" ht="79.5" hidden="1" customHeight="1" x14ac:dyDescent="0.2">
      <c r="A34" s="43" t="s">
        <v>3355</v>
      </c>
      <c r="B34" s="382" t="s">
        <v>3356</v>
      </c>
      <c r="C34" s="378"/>
      <c r="D34" s="4"/>
      <c r="E34" s="4"/>
      <c r="F34" s="4"/>
      <c r="G34" s="4"/>
      <c r="H34" s="4"/>
      <c r="I34" s="4"/>
      <c r="J34" s="4"/>
      <c r="K34" s="4"/>
      <c r="L34" s="4"/>
      <c r="M34" s="4"/>
      <c r="N34" s="4"/>
      <c r="O34" s="4"/>
      <c r="P34" s="4"/>
      <c r="Q34" s="4"/>
    </row>
    <row r="35" spans="1:17" ht="70.5" hidden="1" customHeight="1" x14ac:dyDescent="0.2">
      <c r="A35" s="43" t="s">
        <v>3357</v>
      </c>
      <c r="B35" s="382" t="s">
        <v>3358</v>
      </c>
      <c r="C35" s="378"/>
      <c r="D35" s="4"/>
      <c r="E35" s="4"/>
      <c r="F35" s="4"/>
      <c r="G35" s="4"/>
      <c r="H35" s="4"/>
      <c r="I35" s="4"/>
      <c r="J35" s="4"/>
      <c r="K35" s="4"/>
      <c r="L35" s="4"/>
      <c r="M35" s="4"/>
      <c r="N35" s="4"/>
      <c r="O35" s="4"/>
      <c r="P35" s="4"/>
      <c r="Q35" s="4"/>
    </row>
    <row r="36" spans="1:17" ht="45.75" hidden="1" customHeight="1" x14ac:dyDescent="0.2">
      <c r="A36" s="43" t="s">
        <v>3359</v>
      </c>
      <c r="B36" s="382" t="s">
        <v>3360</v>
      </c>
      <c r="C36" s="378"/>
      <c r="D36" s="4"/>
      <c r="E36" s="4"/>
      <c r="F36" s="4"/>
      <c r="G36" s="4"/>
      <c r="H36" s="4"/>
      <c r="I36" s="4"/>
      <c r="J36" s="4"/>
      <c r="K36" s="4"/>
      <c r="L36" s="4"/>
      <c r="M36" s="4"/>
      <c r="N36" s="4"/>
      <c r="O36" s="4"/>
      <c r="P36" s="4"/>
      <c r="Q36" s="4"/>
    </row>
    <row r="37" spans="1:17" ht="54.75" hidden="1" customHeight="1" x14ac:dyDescent="0.2">
      <c r="A37" s="43" t="s">
        <v>3361</v>
      </c>
      <c r="B37" s="382" t="s">
        <v>3362</v>
      </c>
      <c r="C37" s="378"/>
      <c r="D37" s="4"/>
      <c r="E37" s="4"/>
      <c r="F37" s="4"/>
      <c r="G37" s="4"/>
      <c r="H37" s="4"/>
      <c r="I37" s="4"/>
      <c r="J37" s="4"/>
      <c r="K37" s="4"/>
      <c r="L37" s="4"/>
      <c r="M37" s="4"/>
      <c r="N37" s="4"/>
      <c r="O37" s="4"/>
      <c r="P37" s="4"/>
      <c r="Q37" s="4"/>
    </row>
    <row r="38" spans="1:17" ht="37.5" hidden="1" customHeight="1" x14ac:dyDescent="0.2">
      <c r="A38" s="43" t="s">
        <v>3363</v>
      </c>
      <c r="B38" s="382" t="s">
        <v>3364</v>
      </c>
      <c r="C38" s="378"/>
      <c r="D38" s="4"/>
      <c r="E38" s="4"/>
      <c r="F38" s="4"/>
      <c r="G38" s="4"/>
      <c r="H38" s="4"/>
      <c r="I38" s="4"/>
      <c r="J38" s="4"/>
      <c r="K38" s="4"/>
      <c r="L38" s="4"/>
      <c r="M38" s="4"/>
      <c r="N38" s="4"/>
      <c r="O38" s="4"/>
      <c r="P38" s="4"/>
      <c r="Q38" s="4"/>
    </row>
    <row r="39" spans="1:17" ht="61.5" hidden="1" customHeight="1" x14ac:dyDescent="0.2">
      <c r="A39" s="43" t="s">
        <v>3365</v>
      </c>
      <c r="B39" s="382" t="s">
        <v>3366</v>
      </c>
      <c r="C39" s="378"/>
      <c r="D39" s="4"/>
      <c r="E39" s="4"/>
      <c r="F39" s="4"/>
      <c r="G39" s="4"/>
      <c r="H39" s="4"/>
      <c r="I39" s="4"/>
      <c r="J39" s="4"/>
      <c r="K39" s="4"/>
      <c r="L39" s="4"/>
      <c r="M39" s="4"/>
      <c r="N39" s="4"/>
      <c r="O39" s="4"/>
      <c r="P39" s="4"/>
      <c r="Q39" s="4"/>
    </row>
    <row r="40" spans="1:17" ht="53.25" hidden="1" customHeight="1" x14ac:dyDescent="0.2">
      <c r="A40" s="43" t="s">
        <v>3367</v>
      </c>
      <c r="B40" s="382" t="s">
        <v>3368</v>
      </c>
      <c r="C40" s="378"/>
      <c r="D40" s="4"/>
      <c r="E40" s="4"/>
      <c r="F40" s="4"/>
      <c r="G40" s="4"/>
      <c r="H40" s="4"/>
      <c r="I40" s="4"/>
      <c r="J40" s="4"/>
      <c r="K40" s="4"/>
      <c r="L40" s="4"/>
      <c r="M40" s="4"/>
      <c r="N40" s="4"/>
      <c r="O40" s="4"/>
      <c r="P40" s="4"/>
      <c r="Q40" s="4"/>
    </row>
    <row r="41" spans="1:17" ht="73.5" hidden="1" customHeight="1" x14ac:dyDescent="0.2">
      <c r="A41" s="43" t="s">
        <v>3369</v>
      </c>
      <c r="B41" s="382" t="s">
        <v>3370</v>
      </c>
      <c r="C41" s="378"/>
      <c r="D41" s="4"/>
      <c r="E41" s="4"/>
      <c r="F41" s="4"/>
      <c r="G41" s="4"/>
      <c r="H41" s="4"/>
      <c r="I41" s="4"/>
      <c r="J41" s="4"/>
      <c r="K41" s="4"/>
      <c r="L41" s="4"/>
      <c r="M41" s="4"/>
      <c r="N41" s="4"/>
      <c r="O41" s="4"/>
      <c r="P41" s="4"/>
      <c r="Q41" s="4"/>
    </row>
    <row r="42" spans="1:17" ht="57.75" hidden="1" customHeight="1" x14ac:dyDescent="0.2">
      <c r="A42" s="43" t="s">
        <v>3371</v>
      </c>
      <c r="B42" s="382" t="s">
        <v>3372</v>
      </c>
      <c r="C42" s="378"/>
      <c r="D42" s="4"/>
      <c r="E42" s="4"/>
      <c r="F42" s="4"/>
      <c r="G42" s="4"/>
      <c r="H42" s="4"/>
      <c r="I42" s="4"/>
      <c r="J42" s="4"/>
      <c r="K42" s="4"/>
      <c r="L42" s="4"/>
      <c r="M42" s="4"/>
      <c r="N42" s="4"/>
      <c r="O42" s="4"/>
      <c r="P42" s="4"/>
      <c r="Q42" s="4"/>
    </row>
    <row r="43" spans="1:17" ht="84" hidden="1" customHeight="1" x14ac:dyDescent="0.2">
      <c r="A43" s="43" t="s">
        <v>3373</v>
      </c>
      <c r="B43" s="382" t="s">
        <v>3374</v>
      </c>
      <c r="C43" s="378"/>
      <c r="D43" s="4"/>
      <c r="E43" s="4"/>
      <c r="F43" s="4"/>
      <c r="G43" s="4"/>
      <c r="H43" s="4"/>
      <c r="I43" s="4"/>
      <c r="J43" s="4"/>
      <c r="K43" s="4"/>
      <c r="L43" s="4"/>
      <c r="M43" s="4"/>
      <c r="N43" s="4"/>
      <c r="O43" s="4"/>
      <c r="P43" s="4"/>
      <c r="Q43" s="4"/>
    </row>
    <row r="44" spans="1:17" ht="48" hidden="1" customHeight="1" x14ac:dyDescent="0.2">
      <c r="A44" s="43" t="s">
        <v>3375</v>
      </c>
      <c r="B44" s="382" t="s">
        <v>3376</v>
      </c>
      <c r="C44" s="378"/>
      <c r="D44" s="4"/>
      <c r="E44" s="4"/>
      <c r="F44" s="4"/>
      <c r="G44" s="4"/>
      <c r="H44" s="4"/>
      <c r="I44" s="4"/>
      <c r="J44" s="4"/>
      <c r="K44" s="4"/>
      <c r="L44" s="4"/>
      <c r="M44" s="4"/>
      <c r="N44" s="4"/>
      <c r="O44" s="4"/>
      <c r="P44" s="4"/>
      <c r="Q44" s="4"/>
    </row>
    <row r="45" spans="1:17" ht="57" hidden="1" customHeight="1" x14ac:dyDescent="0.2">
      <c r="A45" s="43" t="s">
        <v>3377</v>
      </c>
      <c r="B45" s="382" t="s">
        <v>3378</v>
      </c>
      <c r="C45" s="378"/>
      <c r="D45" s="4"/>
      <c r="E45" s="4"/>
      <c r="F45" s="4"/>
      <c r="G45" s="4"/>
      <c r="H45" s="4"/>
      <c r="I45" s="4"/>
      <c r="J45" s="4"/>
      <c r="K45" s="4"/>
      <c r="L45" s="4"/>
      <c r="M45" s="4"/>
      <c r="N45" s="4"/>
      <c r="O45" s="4"/>
      <c r="P45" s="4"/>
      <c r="Q45" s="4"/>
    </row>
    <row r="46" spans="1:17" ht="73.5" hidden="1" customHeight="1" x14ac:dyDescent="0.2">
      <c r="A46" s="43" t="s">
        <v>3379</v>
      </c>
      <c r="B46" s="383" t="s">
        <v>3380</v>
      </c>
      <c r="C46" s="378"/>
      <c r="D46" s="41"/>
      <c r="E46" s="4"/>
      <c r="F46" s="4"/>
      <c r="G46" s="4"/>
      <c r="H46" s="4"/>
      <c r="I46" s="4"/>
      <c r="J46" s="4"/>
      <c r="K46" s="4"/>
      <c r="L46" s="4"/>
      <c r="M46" s="4"/>
      <c r="N46" s="4"/>
      <c r="O46" s="4"/>
      <c r="P46" s="4"/>
      <c r="Q46" s="4"/>
    </row>
    <row r="47" spans="1:17" ht="66" hidden="1" customHeight="1" x14ac:dyDescent="0.2">
      <c r="A47" s="48" t="s">
        <v>3381</v>
      </c>
      <c r="B47" s="384" t="s">
        <v>3382</v>
      </c>
      <c r="C47" s="384"/>
      <c r="D47" s="4"/>
      <c r="E47" s="4"/>
      <c r="F47" s="4"/>
      <c r="G47" s="4"/>
      <c r="H47" s="4"/>
      <c r="I47" s="4"/>
      <c r="J47" s="4"/>
      <c r="K47" s="4"/>
      <c r="L47" s="4"/>
      <c r="M47" s="4"/>
      <c r="N47" s="4"/>
      <c r="O47" s="4"/>
      <c r="P47" s="4"/>
      <c r="Q47" s="4"/>
    </row>
    <row r="48" spans="1:17" ht="123.75" customHeight="1" x14ac:dyDescent="0.2">
      <c r="A48" s="271" t="s">
        <v>3383</v>
      </c>
      <c r="B48" s="381" t="s">
        <v>3384</v>
      </c>
      <c r="C48" s="380"/>
      <c r="D48" s="4"/>
      <c r="E48" s="4"/>
      <c r="F48" s="4"/>
      <c r="G48" s="4"/>
      <c r="H48" s="4"/>
      <c r="I48" s="4"/>
      <c r="J48" s="4"/>
      <c r="K48" s="4"/>
      <c r="L48" s="4"/>
      <c r="M48" s="4"/>
      <c r="N48" s="4"/>
      <c r="O48" s="4"/>
      <c r="P48" s="4"/>
      <c r="Q48" s="4"/>
    </row>
    <row r="49" spans="1:17" ht="34.5" customHeight="1" x14ac:dyDescent="0.2">
      <c r="A49" s="271" t="s">
        <v>3385</v>
      </c>
      <c r="B49" s="379" t="s">
        <v>3386</v>
      </c>
      <c r="C49" s="380"/>
      <c r="D49" s="4"/>
      <c r="E49" s="4"/>
      <c r="F49" s="4"/>
      <c r="G49" s="4"/>
      <c r="H49" s="4"/>
      <c r="I49" s="4"/>
      <c r="J49" s="4"/>
      <c r="K49" s="4"/>
      <c r="L49" s="4"/>
      <c r="M49" s="4"/>
      <c r="N49" s="4"/>
      <c r="O49" s="4"/>
      <c r="P49" s="4"/>
      <c r="Q49" s="4"/>
    </row>
    <row r="50" spans="1:17" ht="34.5" customHeight="1" x14ac:dyDescent="0.2">
      <c r="A50" s="271" t="s">
        <v>3387</v>
      </c>
      <c r="B50" s="379" t="s">
        <v>3388</v>
      </c>
      <c r="C50" s="380"/>
      <c r="D50" s="4"/>
      <c r="E50" s="4"/>
      <c r="F50" s="4"/>
      <c r="G50" s="4"/>
      <c r="H50" s="4"/>
      <c r="I50" s="4"/>
      <c r="J50" s="4"/>
      <c r="K50" s="4"/>
      <c r="L50" s="4"/>
      <c r="M50" s="4"/>
      <c r="N50" s="4"/>
      <c r="O50" s="4"/>
      <c r="P50" s="4"/>
      <c r="Q50" s="4"/>
    </row>
    <row r="51" spans="1:17" ht="31.5" customHeight="1" x14ac:dyDescent="0.2">
      <c r="A51" s="313" t="s">
        <v>3389</v>
      </c>
      <c r="B51" s="377" t="s">
        <v>3390</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cp:lastModifiedBy>
  <cp:lastPrinted>2025-01-29T12:48:40Z</cp:lastPrinted>
  <dcterms:created xsi:type="dcterms:W3CDTF">2022-04-01T05:14:30Z</dcterms:created>
  <dcterms:modified xsi:type="dcterms:W3CDTF">2025-01-31T08:02:13Z</dcterms:modified>
</cp:coreProperties>
</file>