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\Documents\2023. GODINA\FINANCIJSKI PLANOVI\"/>
    </mc:Choice>
  </mc:AlternateContent>
  <xr:revisionPtr revIDLastSave="0" documentId="13_ncr:1_{494D8280-9EFF-46C6-B043-D6297A66F622}" xr6:coauthVersionLast="37" xr6:coauthVersionMax="37" xr10:uidLastSave="{00000000-0000-0000-0000-000000000000}"/>
  <bookViews>
    <workbookView xWindow="0" yWindow="0" windowWidth="28800" windowHeight="12225" firstSheet="1" activeTab="6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9" r:id="rId5"/>
    <sheet name="POSEBNI DIO Razina 2" sheetId="8" r:id="rId6"/>
    <sheet name="POSEBNI DIO Razina 4" sheetId="2" r:id="rId7"/>
    <sheet name="Obrazloženje" sheetId="11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8" i="8"/>
  <c r="I31" i="3"/>
  <c r="H31" i="3"/>
  <c r="H27" i="3"/>
  <c r="I27" i="3"/>
  <c r="H21" i="3"/>
  <c r="I21" i="3"/>
  <c r="I13" i="3"/>
  <c r="H11" i="3"/>
  <c r="I11" i="3"/>
  <c r="C45" i="8"/>
  <c r="C29" i="8"/>
  <c r="H8" i="9"/>
  <c r="I8" i="9"/>
  <c r="H9" i="9"/>
  <c r="C68" i="2"/>
  <c r="H25" i="3"/>
  <c r="H26" i="3"/>
  <c r="H33" i="3"/>
  <c r="H18" i="9"/>
  <c r="C67" i="2"/>
  <c r="C13" i="8"/>
  <c r="H10" i="3" l="1"/>
  <c r="G12" i="9"/>
  <c r="F8" i="2"/>
  <c r="F9" i="2"/>
  <c r="G9" i="8"/>
  <c r="G8" i="8"/>
  <c r="F13" i="8"/>
  <c r="C44" i="8"/>
  <c r="C28" i="8"/>
  <c r="C12" i="8"/>
  <c r="C11" i="8"/>
  <c r="C11" i="2"/>
  <c r="C10" i="2"/>
  <c r="D25" i="2" l="1"/>
  <c r="A11" i="11" l="1"/>
  <c r="A18" i="11"/>
  <c r="A6" i="11" l="1"/>
  <c r="D13" i="8"/>
  <c r="G13" i="8"/>
  <c r="H13" i="8"/>
  <c r="I13" i="8"/>
  <c r="J13" i="8"/>
  <c r="K13" i="8"/>
  <c r="L13" i="8"/>
  <c r="E30" i="8"/>
  <c r="F30" i="8"/>
  <c r="G30" i="8"/>
  <c r="H30" i="8"/>
  <c r="I30" i="8"/>
  <c r="J30" i="8"/>
  <c r="K30" i="8"/>
  <c r="L30" i="8"/>
  <c r="E29" i="8"/>
  <c r="F29" i="8"/>
  <c r="G29" i="8"/>
  <c r="H29" i="8"/>
  <c r="I29" i="8"/>
  <c r="J29" i="8"/>
  <c r="K29" i="8"/>
  <c r="L29" i="8"/>
  <c r="E14" i="8"/>
  <c r="F14" i="8"/>
  <c r="G14" i="8"/>
  <c r="H14" i="8"/>
  <c r="I14" i="8"/>
  <c r="J14" i="8"/>
  <c r="K14" i="8"/>
  <c r="L14" i="8"/>
  <c r="E46" i="8"/>
  <c r="F46" i="8"/>
  <c r="G46" i="8"/>
  <c r="H46" i="8"/>
  <c r="I46" i="8"/>
  <c r="J46" i="8"/>
  <c r="D46" i="8"/>
  <c r="D30" i="8"/>
  <c r="C30" i="8"/>
  <c r="D14" i="8"/>
  <c r="C47" i="2"/>
  <c r="C14" i="8" s="1"/>
  <c r="C107" i="2"/>
  <c r="C169" i="2"/>
  <c r="C46" i="8" s="1"/>
  <c r="J136" i="2" l="1"/>
  <c r="J131" i="2"/>
  <c r="J74" i="2"/>
  <c r="J69" i="2"/>
  <c r="E179" i="2"/>
  <c r="E177" i="2"/>
  <c r="E173" i="2"/>
  <c r="E172" i="2"/>
  <c r="E166" i="2"/>
  <c r="E165" i="2" s="1"/>
  <c r="E44" i="8" s="1"/>
  <c r="E158" i="2"/>
  <c r="E147" i="2"/>
  <c r="E140" i="2"/>
  <c r="E136" i="2"/>
  <c r="E131" i="2"/>
  <c r="E117" i="2"/>
  <c r="E115" i="2"/>
  <c r="E111" i="2"/>
  <c r="E110" i="2"/>
  <c r="E104" i="2"/>
  <c r="E103" i="2" s="1"/>
  <c r="E28" i="8" s="1"/>
  <c r="E96" i="2"/>
  <c r="E85" i="2"/>
  <c r="E78" i="2"/>
  <c r="E74" i="2"/>
  <c r="E69" i="2"/>
  <c r="E12" i="8"/>
  <c r="E45" i="8"/>
  <c r="D9" i="2"/>
  <c r="E171" i="2" l="1"/>
  <c r="E170" i="2" s="1"/>
  <c r="E109" i="2"/>
  <c r="E108" i="2" s="1"/>
  <c r="E31" i="8" s="1"/>
  <c r="E48" i="8"/>
  <c r="E32" i="8" l="1"/>
  <c r="F63" i="3"/>
  <c r="F72" i="3"/>
  <c r="F87" i="3" l="1"/>
  <c r="F84" i="3" s="1"/>
  <c r="F88" i="3"/>
  <c r="F91" i="3"/>
  <c r="E72" i="3" l="1"/>
  <c r="E63" i="3" l="1"/>
  <c r="F13" i="1"/>
  <c r="E31" i="3"/>
  <c r="E21" i="3"/>
  <c r="E17" i="9"/>
  <c r="F8" i="9" l="1"/>
  <c r="F14" i="1" l="1"/>
  <c r="D17" i="8"/>
  <c r="F17" i="8"/>
  <c r="G17" i="8"/>
  <c r="H17" i="8"/>
  <c r="I17" i="8"/>
  <c r="J17" i="8"/>
  <c r="K17" i="8"/>
  <c r="L17" i="8"/>
  <c r="D33" i="8"/>
  <c r="E33" i="8"/>
  <c r="F33" i="8"/>
  <c r="G33" i="8"/>
  <c r="H33" i="8"/>
  <c r="I33" i="8"/>
  <c r="J33" i="8"/>
  <c r="K33" i="8"/>
  <c r="L33" i="8"/>
  <c r="D49" i="8"/>
  <c r="E49" i="8"/>
  <c r="F49" i="8"/>
  <c r="G49" i="8"/>
  <c r="H49" i="8"/>
  <c r="I49" i="8"/>
  <c r="J49" i="8"/>
  <c r="K49" i="8"/>
  <c r="L49" i="8"/>
  <c r="E47" i="8"/>
  <c r="D45" i="8"/>
  <c r="F45" i="8"/>
  <c r="G45" i="8"/>
  <c r="H45" i="8"/>
  <c r="I45" i="8"/>
  <c r="J45" i="8"/>
  <c r="K45" i="8"/>
  <c r="L45" i="8"/>
  <c r="H44" i="8"/>
  <c r="J44" i="8"/>
  <c r="L44" i="8"/>
  <c r="E42" i="8"/>
  <c r="H42" i="8"/>
  <c r="I42" i="8"/>
  <c r="J42" i="8"/>
  <c r="D29" i="8"/>
  <c r="C132" i="2"/>
  <c r="C133" i="2"/>
  <c r="C134" i="2"/>
  <c r="C137" i="2"/>
  <c r="C138" i="2"/>
  <c r="C139" i="2"/>
  <c r="C141" i="2"/>
  <c r="C142" i="2"/>
  <c r="C143" i="2"/>
  <c r="C144" i="2"/>
  <c r="C145" i="2"/>
  <c r="C146" i="2"/>
  <c r="C148" i="2"/>
  <c r="C149" i="2"/>
  <c r="C150" i="2"/>
  <c r="C151" i="2"/>
  <c r="C152" i="2"/>
  <c r="C153" i="2"/>
  <c r="C154" i="2"/>
  <c r="C155" i="2"/>
  <c r="C156" i="2"/>
  <c r="C159" i="2"/>
  <c r="C160" i="2"/>
  <c r="C161" i="2"/>
  <c r="C162" i="2"/>
  <c r="C163" i="2"/>
  <c r="C164" i="2"/>
  <c r="C167" i="2"/>
  <c r="C168" i="2"/>
  <c r="C174" i="2"/>
  <c r="C175" i="2"/>
  <c r="C176" i="2"/>
  <c r="C178" i="2"/>
  <c r="C179" i="2"/>
  <c r="C49" i="8" s="1"/>
  <c r="C180" i="2"/>
  <c r="C70" i="2"/>
  <c r="C71" i="2"/>
  <c r="C72" i="2"/>
  <c r="C75" i="2"/>
  <c r="C76" i="2"/>
  <c r="C77" i="2"/>
  <c r="C79" i="2"/>
  <c r="C80" i="2"/>
  <c r="C81" i="2"/>
  <c r="C82" i="2"/>
  <c r="C83" i="2"/>
  <c r="C84" i="2"/>
  <c r="C86" i="2"/>
  <c r="C87" i="2"/>
  <c r="C88" i="2"/>
  <c r="C89" i="2"/>
  <c r="C90" i="2"/>
  <c r="C91" i="2"/>
  <c r="C92" i="2"/>
  <c r="C93" i="2"/>
  <c r="C94" i="2"/>
  <c r="C97" i="2"/>
  <c r="C98" i="2"/>
  <c r="C99" i="2"/>
  <c r="C100" i="2"/>
  <c r="C101" i="2"/>
  <c r="C102" i="2"/>
  <c r="C105" i="2"/>
  <c r="C106" i="2"/>
  <c r="C112" i="2"/>
  <c r="C113" i="2"/>
  <c r="C114" i="2"/>
  <c r="C116" i="2"/>
  <c r="C117" i="2"/>
  <c r="C33" i="8" s="1"/>
  <c r="C118" i="2"/>
  <c r="C12" i="2"/>
  <c r="C15" i="2"/>
  <c r="C16" i="2"/>
  <c r="C17" i="2"/>
  <c r="C19" i="2"/>
  <c r="C20" i="2"/>
  <c r="C21" i="2"/>
  <c r="C22" i="2"/>
  <c r="C23" i="2"/>
  <c r="C24" i="2"/>
  <c r="C26" i="2"/>
  <c r="C27" i="2"/>
  <c r="C28" i="2"/>
  <c r="C29" i="2"/>
  <c r="C30" i="2"/>
  <c r="C31" i="2"/>
  <c r="C32" i="2"/>
  <c r="C33" i="2"/>
  <c r="C34" i="2"/>
  <c r="C37" i="2"/>
  <c r="C38" i="2"/>
  <c r="C39" i="2"/>
  <c r="C40" i="2"/>
  <c r="C41" i="2"/>
  <c r="C42" i="2"/>
  <c r="C45" i="2"/>
  <c r="C46" i="2"/>
  <c r="C52" i="2"/>
  <c r="C53" i="2"/>
  <c r="C54" i="2"/>
  <c r="C56" i="2"/>
  <c r="C58" i="2"/>
  <c r="D177" i="2"/>
  <c r="C177" i="2" s="1"/>
  <c r="D173" i="2"/>
  <c r="C173" i="2" s="1"/>
  <c r="D166" i="2"/>
  <c r="D158" i="2"/>
  <c r="C158" i="2" s="1"/>
  <c r="D140" i="2"/>
  <c r="D136" i="2"/>
  <c r="D44" i="8" s="1"/>
  <c r="D131" i="2"/>
  <c r="C131" i="2" s="1"/>
  <c r="I9" i="9" s="1"/>
  <c r="D115" i="2"/>
  <c r="D111" i="2"/>
  <c r="D110" i="2" s="1"/>
  <c r="D109" i="2" s="1"/>
  <c r="D108" i="2" s="1"/>
  <c r="D47" i="8" s="1"/>
  <c r="D104" i="2"/>
  <c r="D103" i="2" s="1"/>
  <c r="D96" i="2"/>
  <c r="C96" i="2" s="1"/>
  <c r="D78" i="2"/>
  <c r="D74" i="2"/>
  <c r="C74" i="2" s="1"/>
  <c r="D69" i="2"/>
  <c r="F177" i="2"/>
  <c r="F172" i="2"/>
  <c r="F171" i="2" s="1"/>
  <c r="F170" i="2" s="1"/>
  <c r="F166" i="2"/>
  <c r="F165" i="2" s="1"/>
  <c r="F158" i="2"/>
  <c r="F147" i="2"/>
  <c r="F140" i="2"/>
  <c r="C140" i="2" s="1"/>
  <c r="F136" i="2"/>
  <c r="F44" i="8" s="1"/>
  <c r="F131" i="2"/>
  <c r="F42" i="8" s="1"/>
  <c r="F115" i="2"/>
  <c r="F110" i="2"/>
  <c r="F109" i="2" s="1"/>
  <c r="F108" i="2" s="1"/>
  <c r="F47" i="8" s="1"/>
  <c r="F104" i="2"/>
  <c r="F103" i="2" s="1"/>
  <c r="F96" i="2"/>
  <c r="F85" i="2"/>
  <c r="C85" i="2" s="1"/>
  <c r="F78" i="2"/>
  <c r="F74" i="2"/>
  <c r="F69" i="2"/>
  <c r="G177" i="2"/>
  <c r="G173" i="2"/>
  <c r="G172" i="2"/>
  <c r="G171" i="2"/>
  <c r="G170" i="2" s="1"/>
  <c r="G166" i="2"/>
  <c r="G165" i="2"/>
  <c r="G158" i="2"/>
  <c r="G147" i="2"/>
  <c r="G140" i="2"/>
  <c r="G136" i="2"/>
  <c r="G131" i="2"/>
  <c r="G42" i="8" s="1"/>
  <c r="G115" i="2"/>
  <c r="G111" i="2"/>
  <c r="G110" i="2" s="1"/>
  <c r="G104" i="2"/>
  <c r="G103" i="2" s="1"/>
  <c r="G96" i="2"/>
  <c r="G85" i="2"/>
  <c r="G78" i="2"/>
  <c r="G74" i="2"/>
  <c r="G69" i="2"/>
  <c r="H177" i="2"/>
  <c r="H173" i="2"/>
  <c r="H172" i="2" s="1"/>
  <c r="H171" i="2" s="1"/>
  <c r="H170" i="2" s="1"/>
  <c r="H166" i="2"/>
  <c r="H165" i="2" s="1"/>
  <c r="H158" i="2"/>
  <c r="H147" i="2"/>
  <c r="H140" i="2"/>
  <c r="H136" i="2"/>
  <c r="H131" i="2"/>
  <c r="H115" i="2"/>
  <c r="H111" i="2"/>
  <c r="H110" i="2" s="1"/>
  <c r="H109" i="2" s="1"/>
  <c r="H104" i="2"/>
  <c r="H103" i="2"/>
  <c r="H96" i="2"/>
  <c r="H85" i="2"/>
  <c r="H78" i="2"/>
  <c r="H74" i="2"/>
  <c r="H69" i="2"/>
  <c r="I177" i="2"/>
  <c r="I173" i="2"/>
  <c r="I172" i="2" s="1"/>
  <c r="I171" i="2" s="1"/>
  <c r="I170" i="2" s="1"/>
  <c r="I166" i="2"/>
  <c r="I165" i="2" s="1"/>
  <c r="I158" i="2"/>
  <c r="I147" i="2"/>
  <c r="I140" i="2"/>
  <c r="I136" i="2"/>
  <c r="I131" i="2"/>
  <c r="I115" i="2"/>
  <c r="I111" i="2"/>
  <c r="I110" i="2" s="1"/>
  <c r="I104" i="2"/>
  <c r="I103" i="2" s="1"/>
  <c r="I96" i="2"/>
  <c r="I85" i="2"/>
  <c r="I78" i="2"/>
  <c r="I74" i="2"/>
  <c r="I69" i="2"/>
  <c r="J177" i="2"/>
  <c r="J173" i="2"/>
  <c r="J172" i="2" s="1"/>
  <c r="J171" i="2" s="1"/>
  <c r="J170" i="2" s="1"/>
  <c r="J166" i="2"/>
  <c r="J165" i="2" s="1"/>
  <c r="J158" i="2"/>
  <c r="J147" i="2"/>
  <c r="C147" i="2" s="1"/>
  <c r="J140" i="2"/>
  <c r="J115" i="2"/>
  <c r="J111" i="2"/>
  <c r="J110" i="2" s="1"/>
  <c r="J104" i="2"/>
  <c r="J103" i="2" s="1"/>
  <c r="J96" i="2"/>
  <c r="J85" i="2"/>
  <c r="J78" i="2"/>
  <c r="K177" i="2"/>
  <c r="K173" i="2"/>
  <c r="K172" i="2"/>
  <c r="K171" i="2"/>
  <c r="K170" i="2" s="1"/>
  <c r="K166" i="2"/>
  <c r="K165" i="2" s="1"/>
  <c r="K158" i="2"/>
  <c r="K157" i="2"/>
  <c r="J157" i="2" s="1"/>
  <c r="I157" i="2" s="1"/>
  <c r="H157" i="2" s="1"/>
  <c r="G157" i="2" s="1"/>
  <c r="F157" i="2" s="1"/>
  <c r="K147" i="2"/>
  <c r="K140" i="2"/>
  <c r="K136" i="2"/>
  <c r="K131" i="2"/>
  <c r="K42" i="8" s="1"/>
  <c r="K115" i="2"/>
  <c r="K111" i="2"/>
  <c r="K110" i="2"/>
  <c r="K104" i="2"/>
  <c r="K103" i="2" s="1"/>
  <c r="K96" i="2"/>
  <c r="K95" i="2"/>
  <c r="J95" i="2" s="1"/>
  <c r="I95" i="2" s="1"/>
  <c r="H95" i="2" s="1"/>
  <c r="G95" i="2" s="1"/>
  <c r="F95" i="2" s="1"/>
  <c r="E95" i="2" s="1"/>
  <c r="K85" i="2"/>
  <c r="K78" i="2"/>
  <c r="K74" i="2"/>
  <c r="K69" i="2"/>
  <c r="L177" i="2"/>
  <c r="L171" i="2" s="1"/>
  <c r="L170" i="2" s="1"/>
  <c r="L173" i="2"/>
  <c r="L172" i="2"/>
  <c r="L166" i="2"/>
  <c r="L165" i="2"/>
  <c r="L158" i="2"/>
  <c r="L157" i="2"/>
  <c r="L147" i="2"/>
  <c r="L140" i="2"/>
  <c r="L135" i="2" s="1"/>
  <c r="L43" i="8" s="1"/>
  <c r="L136" i="2"/>
  <c r="L131" i="2"/>
  <c r="L42" i="8" s="1"/>
  <c r="L115" i="2"/>
  <c r="L109" i="2" s="1"/>
  <c r="L111" i="2"/>
  <c r="L110" i="2"/>
  <c r="L104" i="2"/>
  <c r="L103" i="2"/>
  <c r="L96" i="2"/>
  <c r="L95" i="2"/>
  <c r="L85" i="2"/>
  <c r="L78" i="2"/>
  <c r="L74" i="2"/>
  <c r="L69" i="2"/>
  <c r="E57" i="2"/>
  <c r="C57" i="2" s="1"/>
  <c r="C17" i="8" s="1"/>
  <c r="E50" i="2"/>
  <c r="E51" i="2"/>
  <c r="E17" i="8" l="1"/>
  <c r="E73" i="2"/>
  <c r="E68" i="2" s="1"/>
  <c r="D95" i="2"/>
  <c r="C95" i="2" s="1"/>
  <c r="F135" i="2"/>
  <c r="E157" i="2"/>
  <c r="G73" i="2"/>
  <c r="K135" i="2"/>
  <c r="K43" i="8" s="1"/>
  <c r="G135" i="2"/>
  <c r="G43" i="8" s="1"/>
  <c r="F73" i="2"/>
  <c r="D73" i="2"/>
  <c r="D68" i="2" s="1"/>
  <c r="D67" i="2" s="1"/>
  <c r="D63" i="2" s="1"/>
  <c r="G44" i="8"/>
  <c r="K73" i="2"/>
  <c r="C136" i="2"/>
  <c r="J73" i="2"/>
  <c r="J68" i="2" s="1"/>
  <c r="I135" i="2"/>
  <c r="I43" i="8" s="1"/>
  <c r="H73" i="2"/>
  <c r="H68" i="2" s="1"/>
  <c r="H67" i="2" s="1"/>
  <c r="H63" i="2" s="1"/>
  <c r="C115" i="2"/>
  <c r="K44" i="8"/>
  <c r="L73" i="2"/>
  <c r="K109" i="2"/>
  <c r="K108" i="2" s="1"/>
  <c r="J135" i="2"/>
  <c r="J43" i="8" s="1"/>
  <c r="J130" i="2"/>
  <c r="I73" i="2"/>
  <c r="H135" i="2"/>
  <c r="H43" i="8" s="1"/>
  <c r="C69" i="2"/>
  <c r="C26" i="8" s="1"/>
  <c r="D42" i="8"/>
  <c r="D172" i="2"/>
  <c r="I44" i="8"/>
  <c r="F48" i="8"/>
  <c r="C78" i="2"/>
  <c r="L108" i="2"/>
  <c r="L47" i="8" s="1"/>
  <c r="L48" i="8"/>
  <c r="H108" i="2"/>
  <c r="H47" i="8" s="1"/>
  <c r="H48" i="8"/>
  <c r="C110" i="2"/>
  <c r="G109" i="2"/>
  <c r="C166" i="2"/>
  <c r="D48" i="8"/>
  <c r="L130" i="2"/>
  <c r="K130" i="2"/>
  <c r="K41" i="8" s="1"/>
  <c r="J109" i="2"/>
  <c r="I109" i="2"/>
  <c r="D165" i="2"/>
  <c r="C165" i="2" s="1"/>
  <c r="C111" i="2"/>
  <c r="C103" i="2"/>
  <c r="L68" i="2"/>
  <c r="K68" i="2"/>
  <c r="H62" i="3"/>
  <c r="H93" i="3" s="1"/>
  <c r="G68" i="2"/>
  <c r="I68" i="2"/>
  <c r="C104" i="2"/>
  <c r="G81" i="3"/>
  <c r="F68" i="2"/>
  <c r="F67" i="2" s="1"/>
  <c r="F63" i="2" s="1"/>
  <c r="H130" i="2"/>
  <c r="I130" i="2"/>
  <c r="K47" i="8" l="1"/>
  <c r="K67" i="2"/>
  <c r="K63" i="2" s="1"/>
  <c r="D171" i="2"/>
  <c r="C172" i="2"/>
  <c r="E135" i="2"/>
  <c r="E130" i="2" s="1"/>
  <c r="E129" i="2" s="1"/>
  <c r="E125" i="2" s="1"/>
  <c r="D157" i="2"/>
  <c r="K129" i="2"/>
  <c r="K48" i="8"/>
  <c r="F130" i="2"/>
  <c r="F43" i="8"/>
  <c r="J129" i="2"/>
  <c r="J41" i="8"/>
  <c r="C73" i="2"/>
  <c r="C27" i="8" s="1"/>
  <c r="L67" i="2"/>
  <c r="L63" i="2" s="1"/>
  <c r="G130" i="2"/>
  <c r="G41" i="8" s="1"/>
  <c r="E67" i="2"/>
  <c r="E63" i="2" s="1"/>
  <c r="E25" i="8"/>
  <c r="H129" i="2"/>
  <c r="H41" i="8"/>
  <c r="L129" i="2"/>
  <c r="L41" i="8"/>
  <c r="K125" i="2"/>
  <c r="K40" i="8"/>
  <c r="I108" i="2"/>
  <c r="I47" i="8" s="1"/>
  <c r="I48" i="8"/>
  <c r="I129" i="2"/>
  <c r="I41" i="8"/>
  <c r="G129" i="2"/>
  <c r="I67" i="2"/>
  <c r="I63" i="2" s="1"/>
  <c r="J108" i="2"/>
  <c r="J48" i="8"/>
  <c r="G108" i="2"/>
  <c r="C109" i="2"/>
  <c r="G48" i="8"/>
  <c r="E43" i="8" l="1"/>
  <c r="J125" i="2"/>
  <c r="J40" i="8"/>
  <c r="D170" i="2"/>
  <c r="C170" i="2" s="1"/>
  <c r="C171" i="2"/>
  <c r="C157" i="2"/>
  <c r="D135" i="2"/>
  <c r="F129" i="2"/>
  <c r="F41" i="8"/>
  <c r="C25" i="8"/>
  <c r="G47" i="8"/>
  <c r="G67" i="2"/>
  <c r="C108" i="2"/>
  <c r="C32" i="8"/>
  <c r="C48" i="8"/>
  <c r="G125" i="2"/>
  <c r="G40" i="8"/>
  <c r="L125" i="2"/>
  <c r="L40" i="8"/>
  <c r="J47" i="8"/>
  <c r="J67" i="2"/>
  <c r="J63" i="2" s="1"/>
  <c r="I125" i="2"/>
  <c r="I40" i="8"/>
  <c r="H125" i="2"/>
  <c r="H40" i="8"/>
  <c r="E41" i="8"/>
  <c r="F31" i="3"/>
  <c r="F125" i="2" l="1"/>
  <c r="F40" i="8"/>
  <c r="D43" i="8"/>
  <c r="D130" i="2"/>
  <c r="C135" i="2"/>
  <c r="G63" i="2"/>
  <c r="C24" i="8"/>
  <c r="C31" i="8"/>
  <c r="C47" i="8"/>
  <c r="E40" i="8"/>
  <c r="E91" i="3"/>
  <c r="E80" i="3"/>
  <c r="E62" i="3" s="1"/>
  <c r="D41" i="8" l="1"/>
  <c r="D129" i="2"/>
  <c r="C130" i="2"/>
  <c r="E84" i="3"/>
  <c r="F17" i="9"/>
  <c r="L35" i="2"/>
  <c r="K35" i="2" s="1"/>
  <c r="K36" i="2"/>
  <c r="L36" i="2"/>
  <c r="K44" i="2"/>
  <c r="K43" i="2" s="1"/>
  <c r="K12" i="8" s="1"/>
  <c r="L44" i="2"/>
  <c r="L43" i="2" s="1"/>
  <c r="L12" i="8" s="1"/>
  <c r="K28" i="8"/>
  <c r="L28" i="8"/>
  <c r="D14" i="2"/>
  <c r="E14" i="2"/>
  <c r="F14" i="2"/>
  <c r="G14" i="2"/>
  <c r="H14" i="2"/>
  <c r="I14" i="2"/>
  <c r="J14" i="2"/>
  <c r="K14" i="2"/>
  <c r="L14" i="2"/>
  <c r="D18" i="2"/>
  <c r="E18" i="2"/>
  <c r="F18" i="2"/>
  <c r="G18" i="2"/>
  <c r="H18" i="2"/>
  <c r="I18" i="2"/>
  <c r="J18" i="2"/>
  <c r="K18" i="2"/>
  <c r="L18" i="2"/>
  <c r="J26" i="8"/>
  <c r="C42" i="8"/>
  <c r="H31" i="8"/>
  <c r="J28" i="8"/>
  <c r="H28" i="8"/>
  <c r="G28" i="8"/>
  <c r="F28" i="8"/>
  <c r="D28" i="8"/>
  <c r="I28" i="8"/>
  <c r="L26" i="8"/>
  <c r="K26" i="8"/>
  <c r="I26" i="8"/>
  <c r="H26" i="8"/>
  <c r="G26" i="8"/>
  <c r="F26" i="8"/>
  <c r="E26" i="8"/>
  <c r="D26" i="8"/>
  <c r="K55" i="2"/>
  <c r="L55" i="2"/>
  <c r="D51" i="2"/>
  <c r="F50" i="2"/>
  <c r="G51" i="2"/>
  <c r="G50" i="2" s="1"/>
  <c r="H51" i="2"/>
  <c r="H50" i="2" s="1"/>
  <c r="I51" i="2"/>
  <c r="I50" i="2" s="1"/>
  <c r="J51" i="2"/>
  <c r="J50" i="2" s="1"/>
  <c r="L51" i="2"/>
  <c r="L50" i="2" s="1"/>
  <c r="K51" i="2"/>
  <c r="K50" i="2" s="1"/>
  <c r="K25" i="2"/>
  <c r="L25" i="2"/>
  <c r="K9" i="2"/>
  <c r="K10" i="8" s="1"/>
  <c r="L9" i="2"/>
  <c r="L10" i="8" s="1"/>
  <c r="D55" i="2"/>
  <c r="E9" i="2"/>
  <c r="F10" i="8"/>
  <c r="F9" i="8" s="1"/>
  <c r="F8" i="8" s="1"/>
  <c r="G9" i="2"/>
  <c r="G10" i="8" s="1"/>
  <c r="H9" i="2"/>
  <c r="H10" i="8" s="1"/>
  <c r="I9" i="2"/>
  <c r="I10" i="8" s="1"/>
  <c r="J9" i="2"/>
  <c r="E11" i="3"/>
  <c r="E16" i="3"/>
  <c r="E26" i="3"/>
  <c r="F11" i="3"/>
  <c r="F21" i="3"/>
  <c r="F26" i="3"/>
  <c r="F16" i="3"/>
  <c r="G16" i="3"/>
  <c r="H16" i="3"/>
  <c r="I16" i="3"/>
  <c r="E10" i="8" l="1"/>
  <c r="C9" i="2"/>
  <c r="D50" i="2"/>
  <c r="C50" i="2" s="1"/>
  <c r="C51" i="2"/>
  <c r="C18" i="2"/>
  <c r="D125" i="2"/>
  <c r="D40" i="8"/>
  <c r="C129" i="2"/>
  <c r="C14" i="2"/>
  <c r="J10" i="8"/>
  <c r="F10" i="3"/>
  <c r="E93" i="3"/>
  <c r="K49" i="2"/>
  <c r="K16" i="8" s="1"/>
  <c r="L49" i="2"/>
  <c r="L48" i="2" s="1"/>
  <c r="L15" i="8" s="1"/>
  <c r="G9" i="1"/>
  <c r="I31" i="8"/>
  <c r="L13" i="2"/>
  <c r="L11" i="8" s="1"/>
  <c r="L9" i="8" s="1"/>
  <c r="D49" i="2"/>
  <c r="D16" i="8" s="1"/>
  <c r="D32" i="8"/>
  <c r="D31" i="8" s="1"/>
  <c r="I32" i="8"/>
  <c r="F32" i="8"/>
  <c r="F31" i="8" s="1"/>
  <c r="L32" i="8"/>
  <c r="L31" i="8" s="1"/>
  <c r="H32" i="8"/>
  <c r="K27" i="8"/>
  <c r="K25" i="8" s="1"/>
  <c r="L27" i="8"/>
  <c r="L25" i="8" s="1"/>
  <c r="K13" i="2"/>
  <c r="E10" i="3"/>
  <c r="F9" i="1" s="1"/>
  <c r="F10" i="1" s="1"/>
  <c r="F17" i="1" s="1"/>
  <c r="F31" i="1"/>
  <c r="L24" i="8" l="1"/>
  <c r="L20" i="8" s="1"/>
  <c r="G9" i="9"/>
  <c r="C10" i="8"/>
  <c r="L8" i="2"/>
  <c r="L7" i="2" s="1"/>
  <c r="L4" i="2" s="1"/>
  <c r="L4" i="8" s="1"/>
  <c r="L16" i="8"/>
  <c r="K48" i="2"/>
  <c r="K15" i="8" s="1"/>
  <c r="L8" i="8"/>
  <c r="J31" i="8"/>
  <c r="J32" i="8"/>
  <c r="K32" i="8"/>
  <c r="K31" i="8" s="1"/>
  <c r="K24" i="8" s="1"/>
  <c r="K20" i="8" s="1"/>
  <c r="G31" i="8"/>
  <c r="G32" i="8"/>
  <c r="K11" i="8"/>
  <c r="K9" i="8" s="1"/>
  <c r="K8" i="2"/>
  <c r="G63" i="3" l="1"/>
  <c r="G8" i="9"/>
  <c r="G25" i="3"/>
  <c r="G21" i="3" s="1"/>
  <c r="K8" i="8"/>
  <c r="K7" i="2"/>
  <c r="K4" i="2" s="1"/>
  <c r="K4" i="8" s="1"/>
  <c r="L36" i="8"/>
  <c r="I25" i="3" s="1"/>
  <c r="J27" i="8"/>
  <c r="J36" i="8" l="1"/>
  <c r="K36" i="8"/>
  <c r="I27" i="8"/>
  <c r="I36" i="8" l="1"/>
  <c r="H27" i="8"/>
  <c r="G8" i="1"/>
  <c r="H36" i="8" l="1"/>
  <c r="I26" i="3" s="1"/>
  <c r="I10" i="3" s="1"/>
  <c r="G27" i="8"/>
  <c r="F80" i="3"/>
  <c r="F62" i="3" s="1"/>
  <c r="F93" i="3" s="1"/>
  <c r="G13" i="1" s="1"/>
  <c r="G36" i="8" l="1"/>
  <c r="I34" i="3" s="1"/>
  <c r="F27" i="8"/>
  <c r="F7" i="9"/>
  <c r="F6" i="9" s="1"/>
  <c r="E7" i="9"/>
  <c r="E14" i="9"/>
  <c r="F14" i="9"/>
  <c r="F36" i="8" l="1"/>
  <c r="I33" i="3" s="1"/>
  <c r="G12" i="1"/>
  <c r="E6" i="9"/>
  <c r="C43" i="8"/>
  <c r="E27" i="8"/>
  <c r="E24" i="8" s="1"/>
  <c r="E20" i="8" s="1"/>
  <c r="F12" i="1"/>
  <c r="C16" i="5"/>
  <c r="J25" i="8"/>
  <c r="J24" i="8" s="1"/>
  <c r="J20" i="8" s="1"/>
  <c r="I25" i="8"/>
  <c r="I24" i="8" s="1"/>
  <c r="I20" i="8" s="1"/>
  <c r="H25" i="8"/>
  <c r="H24" i="8" s="1"/>
  <c r="H20" i="8" s="1"/>
  <c r="G25" i="8"/>
  <c r="G24" i="8" s="1"/>
  <c r="G20" i="8" s="1"/>
  <c r="H34" i="3" s="1"/>
  <c r="F25" i="8"/>
  <c r="F24" i="8" s="1"/>
  <c r="F20" i="8" s="1"/>
  <c r="C41" i="8" l="1"/>
  <c r="C40" i="8"/>
  <c r="C63" i="2"/>
  <c r="D27" i="8"/>
  <c r="D25" i="8" s="1"/>
  <c r="D48" i="2"/>
  <c r="E55" i="2"/>
  <c r="F55" i="2"/>
  <c r="F49" i="2" s="1"/>
  <c r="G55" i="2"/>
  <c r="G49" i="2" s="1"/>
  <c r="H55" i="2"/>
  <c r="H49" i="2" s="1"/>
  <c r="I55" i="2"/>
  <c r="I49" i="2" s="1"/>
  <c r="J55" i="2"/>
  <c r="J49" i="2" s="1"/>
  <c r="D44" i="2"/>
  <c r="E44" i="2"/>
  <c r="E43" i="2" s="1"/>
  <c r="F44" i="2"/>
  <c r="F43" i="2" s="1"/>
  <c r="F12" i="8" s="1"/>
  <c r="G44" i="2"/>
  <c r="G43" i="2" s="1"/>
  <c r="G12" i="8" s="1"/>
  <c r="H44" i="2"/>
  <c r="H43" i="2" s="1"/>
  <c r="H12" i="8" s="1"/>
  <c r="I44" i="2"/>
  <c r="I43" i="2" s="1"/>
  <c r="I12" i="8" s="1"/>
  <c r="J44" i="2"/>
  <c r="J43" i="2" s="1"/>
  <c r="J12" i="8" s="1"/>
  <c r="D36" i="2"/>
  <c r="E36" i="2"/>
  <c r="F36" i="2"/>
  <c r="G36" i="2"/>
  <c r="H36" i="2"/>
  <c r="I36" i="2"/>
  <c r="J36" i="2"/>
  <c r="J35" i="2"/>
  <c r="E25" i="2"/>
  <c r="C25" i="2" s="1"/>
  <c r="F25" i="2"/>
  <c r="G25" i="2"/>
  <c r="H25" i="2"/>
  <c r="I25" i="2"/>
  <c r="J25" i="2"/>
  <c r="D10" i="8"/>
  <c r="C36" i="2" l="1"/>
  <c r="E49" i="2"/>
  <c r="C55" i="2"/>
  <c r="D43" i="2"/>
  <c r="D12" i="8" s="1"/>
  <c r="C44" i="2"/>
  <c r="C20" i="8"/>
  <c r="E17" i="5"/>
  <c r="D15" i="8"/>
  <c r="D36" i="8"/>
  <c r="I16" i="8"/>
  <c r="I48" i="2"/>
  <c r="I15" i="8" s="1"/>
  <c r="G16" i="8"/>
  <c r="G48" i="2"/>
  <c r="G15" i="8" s="1"/>
  <c r="H48" i="2"/>
  <c r="H15" i="8" s="1"/>
  <c r="H16" i="8"/>
  <c r="J48" i="2"/>
  <c r="J15" i="8" s="1"/>
  <c r="J16" i="8"/>
  <c r="F16" i="8"/>
  <c r="F48" i="2"/>
  <c r="F15" i="8" s="1"/>
  <c r="E36" i="8"/>
  <c r="I35" i="2"/>
  <c r="J13" i="2"/>
  <c r="D24" i="8"/>
  <c r="D20" i="8" s="1"/>
  <c r="E48" i="2" l="1"/>
  <c r="C48" i="2" s="1"/>
  <c r="G18" i="9" s="1"/>
  <c r="G17" i="9" s="1"/>
  <c r="G14" i="9" s="1"/>
  <c r="C49" i="2"/>
  <c r="C16" i="8" s="1"/>
  <c r="C43" i="2"/>
  <c r="E16" i="8"/>
  <c r="C125" i="2"/>
  <c r="J8" i="2"/>
  <c r="J11" i="8"/>
  <c r="J9" i="8" s="1"/>
  <c r="J8" i="8" s="1"/>
  <c r="H35" i="2"/>
  <c r="I13" i="2"/>
  <c r="C15" i="8" l="1"/>
  <c r="H87" i="3"/>
  <c r="G87" i="3"/>
  <c r="G84" i="3" s="1"/>
  <c r="E15" i="8"/>
  <c r="J7" i="2"/>
  <c r="C36" i="8"/>
  <c r="F17" i="5"/>
  <c r="I11" i="8"/>
  <c r="I9" i="8" s="1"/>
  <c r="I8" i="8" s="1"/>
  <c r="I8" i="2"/>
  <c r="I7" i="2" s="1"/>
  <c r="I4" i="2" s="1"/>
  <c r="I4" i="8" s="1"/>
  <c r="H13" i="2"/>
  <c r="G35" i="2"/>
  <c r="I18" i="9" l="1"/>
  <c r="I17" i="9" s="1"/>
  <c r="I14" i="9" s="1"/>
  <c r="H17" i="9"/>
  <c r="H14" i="9" s="1"/>
  <c r="J4" i="2"/>
  <c r="J4" i="8" s="1"/>
  <c r="F35" i="2"/>
  <c r="G13" i="2"/>
  <c r="H11" i="8"/>
  <c r="H9" i="8" s="1"/>
  <c r="H8" i="8" s="1"/>
  <c r="H8" i="2"/>
  <c r="H7" i="2" s="1"/>
  <c r="H4" i="2" s="1"/>
  <c r="H4" i="8" s="1"/>
  <c r="H84" i="3"/>
  <c r="I87" i="3" l="1"/>
  <c r="I84" i="3" s="1"/>
  <c r="G27" i="3"/>
  <c r="G26" i="3" s="1"/>
  <c r="G11" i="8"/>
  <c r="G8" i="2"/>
  <c r="G7" i="2" s="1"/>
  <c r="G4" i="2" s="1"/>
  <c r="G4" i="8" s="1"/>
  <c r="F13" i="2"/>
  <c r="E35" i="2"/>
  <c r="G11" i="9"/>
  <c r="G80" i="3" s="1"/>
  <c r="C11" i="5"/>
  <c r="D11" i="5"/>
  <c r="E11" i="5"/>
  <c r="F11" i="5"/>
  <c r="B11" i="5"/>
  <c r="C14" i="5"/>
  <c r="D14" i="5"/>
  <c r="E14" i="5"/>
  <c r="F14" i="5"/>
  <c r="B14" i="5"/>
  <c r="C10" i="5"/>
  <c r="B16" i="5"/>
  <c r="B10" i="5" s="1"/>
  <c r="F7" i="2" l="1"/>
  <c r="G34" i="3"/>
  <c r="E13" i="2"/>
  <c r="D35" i="2"/>
  <c r="F11" i="8"/>
  <c r="H11" i="9"/>
  <c r="G24" i="1"/>
  <c r="H24" i="1"/>
  <c r="I24" i="1"/>
  <c r="J24" i="1"/>
  <c r="F24" i="1"/>
  <c r="F4" i="2" l="1"/>
  <c r="F4" i="8" s="1"/>
  <c r="G33" i="3"/>
  <c r="G31" i="3" s="1"/>
  <c r="C35" i="2"/>
  <c r="D13" i="2"/>
  <c r="D7" i="2" s="1"/>
  <c r="E11" i="8"/>
  <c r="I11" i="9"/>
  <c r="I80" i="3" s="1"/>
  <c r="H80" i="3"/>
  <c r="E8" i="2"/>
  <c r="G16" i="1"/>
  <c r="E9" i="8" l="1"/>
  <c r="E8" i="8" s="1"/>
  <c r="C8" i="2"/>
  <c r="C13" i="2"/>
  <c r="G10" i="9" s="1"/>
  <c r="H10" i="9" s="1"/>
  <c r="E7" i="2"/>
  <c r="C7" i="2" s="1"/>
  <c r="G7" i="9"/>
  <c r="G6" i="9" s="1"/>
  <c r="D11" i="8"/>
  <c r="D4" i="2"/>
  <c r="D4" i="8" s="1"/>
  <c r="G72" i="3" l="1"/>
  <c r="G62" i="3" s="1"/>
  <c r="C9" i="8"/>
  <c r="C8" i="8" s="1"/>
  <c r="E4" i="2"/>
  <c r="C4" i="2" s="1"/>
  <c r="D9" i="8"/>
  <c r="I10" i="9"/>
  <c r="I72" i="3" s="1"/>
  <c r="H72" i="3"/>
  <c r="I62" i="3"/>
  <c r="I93" i="3" s="1"/>
  <c r="H7" i="9"/>
  <c r="H6" i="9" s="1"/>
  <c r="G93" i="3" l="1"/>
  <c r="H13" i="1" s="1"/>
  <c r="H9" i="1"/>
  <c r="H8" i="1" s="1"/>
  <c r="D17" i="5"/>
  <c r="D16" i="5" s="1"/>
  <c r="D10" i="5" s="1"/>
  <c r="E4" i="8"/>
  <c r="G13" i="3" s="1"/>
  <c r="G11" i="3" s="1"/>
  <c r="G10" i="3" s="1"/>
  <c r="E16" i="5"/>
  <c r="E10" i="5" s="1"/>
  <c r="I7" i="9"/>
  <c r="C4" i="8" l="1"/>
  <c r="I13" i="1"/>
  <c r="I12" i="1" s="1"/>
  <c r="I9" i="1"/>
  <c r="I8" i="1" s="1"/>
  <c r="I6" i="9"/>
  <c r="F16" i="5" s="1"/>
  <c r="F10" i="5" s="1"/>
  <c r="J9" i="1"/>
  <c r="J8" i="1" s="1"/>
  <c r="H12" i="1"/>
  <c r="H16" i="1" s="1"/>
  <c r="I16" i="1" l="1"/>
  <c r="J13" i="1"/>
  <c r="J12" i="1" s="1"/>
  <c r="J16" i="1" s="1"/>
  <c r="F8" i="1"/>
  <c r="F16" i="1" s="1"/>
</calcChain>
</file>

<file path=xl/sharedStrings.xml><?xml version="1.0" encoding="utf-8"?>
<sst xmlns="http://schemas.openxmlformats.org/spreadsheetml/2006/main" count="491" uniqueCount="180">
  <si>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</si>
  <si>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</si>
  <si>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</si>
  <si>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</si>
  <si>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</si>
  <si>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</si>
  <si>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</si>
  <si>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</si>
  <si>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</si>
  <si>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</si>
  <si>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</si>
  <si>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</si>
  <si>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</si>
  <si>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</si>
  <si>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</si>
  <si>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</si>
  <si>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</si>
  <si>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</si>
  <si>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</si>
  <si>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</si>
  <si>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</si>
  <si>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</si>
  <si>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</si>
  <si>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</si>
  <si>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</si>
  <si>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</si>
  <si>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</si>
  <si>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</si>
  <si>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</si>
  <si>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</si>
  <si>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</si>
  <si>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</si>
  <si>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</si>
  <si>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</si>
  <si>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</si>
  <si>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</si>
  <si>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</si>
  <si>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</si>
  <si>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</si>
  <si>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</si>
  <si>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</si>
  <si>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</si>
  <si>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</si>
  <si>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</si>
  <si>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</si>
  <si>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</si>
  <si>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</si>
  <si>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</si>
  <si>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</si>
  <si>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</si>
  <si>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</si>
  <si>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</si>
  <si>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</si>
  <si>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</si>
  <si>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</si>
  <si>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</si>
  <si>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</si>
  <si>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</si>
  <si>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</si>
  <si>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</si>
  <si>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</si>
  <si>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</si>
  <si>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</si>
  <si>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</si>
  <si>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</si>
  <si>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</si>
  <si>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</si>
  <si>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</si>
  <si>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</si>
  <si>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 xml:space="preserve">09 Obrazovanje </t>
  </si>
  <si>
    <t>091 Predškolsko i osnovno obrazovanje</t>
  </si>
  <si>
    <t>PLAN RASHODA I IZDATAKA</t>
  </si>
  <si>
    <t>Ministarstvo</t>
  </si>
  <si>
    <t>Decentralizirana</t>
  </si>
  <si>
    <t>Grad</t>
  </si>
  <si>
    <t>S osmjehom u školu</t>
  </si>
  <si>
    <t>Vlastiti</t>
  </si>
  <si>
    <t>Shema Voća i mlijeka</t>
  </si>
  <si>
    <t>S osmjehom u školu Grad</t>
  </si>
  <si>
    <t>PROGRAM</t>
  </si>
  <si>
    <t>NAZIV AKTIVOSTI</t>
  </si>
  <si>
    <t>Plaće (Bruto)</t>
  </si>
  <si>
    <t>Ostali rashodi za zaposlene</t>
  </si>
  <si>
    <t>Doprinosi na plaće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</si>
  <si>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</si>
  <si>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</si>
  <si>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</si>
  <si>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</si>
  <si>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</si>
  <si>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</si>
  <si>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</si>
  <si>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</si>
  <si>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</si>
  <si>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</si>
  <si>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</si>
  <si>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</si>
  <si>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</si>
  <si>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</si>
  <si>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</si>
  <si>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</si>
  <si>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</si>
  <si>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</si>
  <si>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rasnog odnosa invalidi</t>
  </si>
  <si>
    <t>Premije osiguranja</t>
  </si>
  <si>
    <t>Reprezentacija</t>
  </si>
  <si>
    <t>Članarine i norme</t>
  </si>
  <si>
    <t>Pristojbe i naknade - volonteri</t>
  </si>
  <si>
    <t>Troškovi sudskih postupaka</t>
  </si>
  <si>
    <t>Ostali nespomenuti rashodi poslovanja</t>
  </si>
  <si>
    <t>Financijski  rashodi</t>
  </si>
  <si>
    <t>Ostali financijski rashodi</t>
  </si>
  <si>
    <t>Bankarske usluge i usluge platnog prometa</t>
  </si>
  <si>
    <t>Knjige</t>
  </si>
  <si>
    <t>PRIJEDLOG PLANA ZA 2024.</t>
  </si>
  <si>
    <t>PRIJEDLOG PLANA ZA 2025.</t>
  </si>
  <si>
    <t>UKUPNO</t>
  </si>
  <si>
    <t>Knjige, umjetnička djela i ostale izložbene vrijednosti</t>
  </si>
  <si>
    <t>Rashodi za usluge</t>
  </si>
  <si>
    <t>Naknade troškova zaposlenima</t>
  </si>
  <si>
    <t>FINANCIJSKI PLAN IZVANPRORAČUNSKOG KORISNIKA JEDINICE LOKALNE I PODRUČNE (REGIONALNE) SAMOUPRAVE 
ZA 2023. I PROJEKCIJA ZA 2024. I 2025. GODINU</t>
  </si>
  <si>
    <t xml:space="preserve"> </t>
  </si>
  <si>
    <t>Rashodi za dodatna ulaganja na nefinancijskoj imovini</t>
  </si>
  <si>
    <t>Prihodi od imovine</t>
  </si>
  <si>
    <t>Prihodi od prodaje proizvoda i robe te pruženih usluga i prihodi od donacija</t>
  </si>
  <si>
    <t>PRIHODI POSLOVANJA U EURIMA</t>
  </si>
  <si>
    <t>RASHODI  POSLOVANJA U EURIMA</t>
  </si>
  <si>
    <t>RAZLIKA - VIŠAK / MANJAK U EURIMA</t>
  </si>
  <si>
    <t>VIŠAK / MANJAK IZ PRETHODNE(IH) GODINE KOJI ĆE SE RASPOREDITI / POKRITI U EURIMA</t>
  </si>
  <si>
    <t>Vlastiti prihodi proračunskih korisnika</t>
  </si>
  <si>
    <t>Pomoći za proračunske korisnike</t>
  </si>
  <si>
    <t>Donacije za proračunske korisnike</t>
  </si>
  <si>
    <t>Pomoći EU</t>
  </si>
  <si>
    <t>Pomoći za proračunske korisnike iz EU - prijenos</t>
  </si>
  <si>
    <t>Prihodi od upravnih i administrativnih pristojbi, pristojbi poposebnim propisima i naknada</t>
  </si>
  <si>
    <t>Radhodi za materijal i energiju</t>
  </si>
  <si>
    <t>Donacije</t>
  </si>
  <si>
    <t>Radhodi od nefinancijske imovine i nadoknade šteta s osnova osiguranja</t>
  </si>
  <si>
    <t>Postrojenja i oprema</t>
  </si>
  <si>
    <t>Uredska oprema i namještaj</t>
  </si>
  <si>
    <t>OŠ STJEPANA IVIČEVIĆA</t>
  </si>
  <si>
    <t>Planom za 2023. godinu predviđeno je prema slijedećem:</t>
  </si>
  <si>
    <t>za plaće i ostala materijalna prava zaposlenika MINISTARSTVA</t>
  </si>
  <si>
    <t>Za materijalne troškove od ministarstva</t>
  </si>
  <si>
    <t>za udžbenike od MINISTARSTVA</t>
  </si>
  <si>
    <t>Od Ministarstva</t>
  </si>
  <si>
    <t>od osiguranja za štete.</t>
  </si>
  <si>
    <t>od donacija</t>
  </si>
  <si>
    <t>od EU FONDOVA za ASISTENTE U NASTAVI</t>
  </si>
  <si>
    <t>od GRADA za ASISTENTE U NASTAVI</t>
  </si>
  <si>
    <r>
      <t>od GRADA za str. jezike i prod. nastavu kao i za</t>
    </r>
    <r>
      <rPr>
        <sz val="9"/>
        <color indexed="8"/>
        <rFont val="MS Sans Serif"/>
        <charset val="238"/>
      </rPr>
      <t xml:space="preserve"> MAT.TROŠKOVE</t>
    </r>
    <r>
      <rPr>
        <sz val="11"/>
        <color theme="1"/>
        <rFont val="Calibri"/>
        <family val="2"/>
        <charset val="238"/>
        <scheme val="minor"/>
      </rPr>
      <t xml:space="preserve"> iznad min. standarda</t>
    </r>
  </si>
  <si>
    <t>od GRADA za str. jezike i prod. nastavu kao i asistente u nastavi</t>
  </si>
  <si>
    <t>po projektu ŠKOLSKA SHEMA</t>
  </si>
  <si>
    <t xml:space="preserve"> vlastitih prihoda za KUHINJU, EKSKURZIJE I OSTALA PLAĆANJA.</t>
  </si>
  <si>
    <t>U izradi proračunskog plana vodilo se računa o zadanim maksimalnim limitima.</t>
  </si>
  <si>
    <t>OŠ Stjepana Ivičevića</t>
  </si>
  <si>
    <t>Računovođa:</t>
  </si>
  <si>
    <t>Miro Mucić</t>
  </si>
  <si>
    <t xml:space="preserve"> prihoda i to:</t>
  </si>
  <si>
    <t>Rashodi su planirani po dosadašnjim realizacijama, uvažavajuću poskupljenja energenata</t>
  </si>
  <si>
    <t>ta sredstva prenijela na energente i investicijsko.</t>
  </si>
  <si>
    <t xml:space="preserve">Također u ovom proračunskom planu nema kapitalnih ulaganja, osim ministarstva za udžbenike i od grada </t>
  </si>
  <si>
    <t>projekt "LAKŠE TORBE ZA NAŠE ŠKOLARCE"</t>
  </si>
  <si>
    <t>Iz decentraliziranih sredstava</t>
  </si>
  <si>
    <t>Ostali instrumenti uređaji i strojevi</t>
  </si>
  <si>
    <t>Sportska oprema</t>
  </si>
  <si>
    <t>Dodatna ulaganja na građevinski objektima</t>
  </si>
  <si>
    <t>Sufinanciranje cijene prijevoza</t>
  </si>
  <si>
    <t>PRIJEDLOG PLANA ZA 2026.</t>
  </si>
  <si>
    <t>Dodatna ulaganja na građevinskim objektima</t>
  </si>
  <si>
    <t>Izvršenje 2022.</t>
  </si>
  <si>
    <t>Plan 2023.</t>
  </si>
  <si>
    <t>Plan za 2024.</t>
  </si>
  <si>
    <t>Projekcija 
za 2026.</t>
  </si>
  <si>
    <t>Izvršenje 2022</t>
  </si>
  <si>
    <t>Izvršenje 2022.**</t>
  </si>
  <si>
    <t>Plan 2023.**</t>
  </si>
  <si>
    <t xml:space="preserve">i troškove posljednjeg sudskog postupka (Mira Glučina) za 2024. godinu, da bi se 2025. i 2026. godine </t>
  </si>
  <si>
    <t>sufinanciranje cijene prijevoza</t>
  </si>
  <si>
    <t>Pomoći u naravi</t>
  </si>
  <si>
    <t>U plan je dodano financiranje marende od strane ministarstva, kao i planirani porast plaća i ostalih prava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</si>
</sst>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\ [$€-1]"/>
    <numFmt numFmtId="166" formatCode="#,##0.00\ [$€-1]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indexed="8"/>
      <name val="MS Sans Serif"/>
      <charset val="238"/>
    </font>
    <font>
      <b/>
      <sz val="11"/>
      <color indexed="8"/>
      <name val="MS Sans Serif"/>
      <charset val="238"/>
    </font>
    <font>
      <b/>
      <sz val="10"/>
      <color indexed="8"/>
      <name val="MS Sans Serif"/>
      <charset val="238"/>
    </font>
    <font>
      <sz val="9"/>
      <color indexed="8"/>
      <name val="MS Sans Serif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9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4" fontId="0" fillId="0" borderId="0" xfId="0" applyNumberFormat="1"/>
    <xf numFmtId="49" fontId="18" fillId="0" borderId="3" xfId="0" applyNumberFormat="1" applyFont="1" applyFill="1" applyBorder="1" applyAlignment="1" applyProtection="1">
      <alignment horizontal="left" vertical="center"/>
      <protection hidden="1"/>
    </xf>
    <xf numFmtId="49" fontId="20" fillId="0" borderId="3" xfId="0" applyNumberFormat="1" applyFont="1" applyFill="1" applyBorder="1" applyAlignment="1" applyProtection="1">
      <alignment horizontal="left" vertical="center"/>
      <protection hidden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5" borderId="6" xfId="0" applyNumberFormat="1" applyFont="1" applyFill="1" applyBorder="1" applyAlignment="1" applyProtection="1">
      <alignment horizontal="center" vertical="center" wrapText="1"/>
    </xf>
    <xf numFmtId="0" fontId="23" fillId="5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4" fontId="25" fillId="0" borderId="0" xfId="0" applyNumberFormat="1" applyFont="1" applyFill="1" applyBorder="1" applyAlignment="1">
      <alignment wrapText="1"/>
    </xf>
    <xf numFmtId="0" fontId="26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28" fillId="0" borderId="0" xfId="3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wrapText="1"/>
    </xf>
    <xf numFmtId="0" fontId="22" fillId="0" borderId="0" xfId="2" applyFont="1" applyFill="1" applyBorder="1" applyAlignment="1">
      <alignment horizontal="left" wrapText="1"/>
    </xf>
    <xf numFmtId="0" fontId="29" fillId="5" borderId="0" xfId="0" applyNumberFormat="1" applyFont="1" applyFill="1" applyBorder="1" applyAlignment="1" applyProtection="1">
      <alignment horizontal="center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22" fillId="5" borderId="0" xfId="0" applyNumberFormat="1" applyFont="1" applyFill="1" applyBorder="1" applyAlignment="1" applyProtection="1">
      <alignment wrapText="1"/>
    </xf>
    <xf numFmtId="4" fontId="31" fillId="0" borderId="0" xfId="0" applyNumberFormat="1" applyFont="1" applyFill="1" applyBorder="1" applyAlignment="1" applyProtection="1">
      <alignment horizontal="center" vertical="center"/>
    </xf>
    <xf numFmtId="4" fontId="31" fillId="5" borderId="8" xfId="0" applyNumberFormat="1" applyFont="1" applyFill="1" applyBorder="1" applyAlignment="1" applyProtection="1">
      <alignment horizontal="center" vertical="center" wrapText="1"/>
    </xf>
    <xf numFmtId="4" fontId="31" fillId="5" borderId="9" xfId="0" applyNumberFormat="1" applyFont="1" applyFill="1" applyBorder="1" applyAlignment="1" applyProtection="1">
      <alignment horizontal="center" vertical="center" wrapText="1"/>
    </xf>
    <xf numFmtId="4" fontId="31" fillId="0" borderId="0" xfId="0" applyNumberFormat="1" applyFont="1" applyFill="1" applyBorder="1" applyAlignment="1" applyProtection="1"/>
    <xf numFmtId="4" fontId="32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4" fontId="32" fillId="5" borderId="0" xfId="0" applyNumberFormat="1" applyFont="1" applyFill="1" applyBorder="1" applyAlignment="1" applyProtection="1"/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3" fillId="5" borderId="0" xfId="0" applyNumberFormat="1" applyFont="1" applyFill="1" applyBorder="1" applyAlignment="1" applyProtection="1">
      <alignment horizontal="center" vertical="center" wrapText="1"/>
    </xf>
    <xf numFmtId="4" fontId="31" fillId="5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0" xfId="0" applyFill="1" applyBorder="1"/>
    <xf numFmtId="0" fontId="0" fillId="0" borderId="3" xfId="0" applyBorder="1" applyAlignment="1">
      <alignment wrapText="1"/>
    </xf>
    <xf numFmtId="4" fontId="6" fillId="2" borderId="3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 applyProtection="1">
      <alignment wrapText="1"/>
    </xf>
    <xf numFmtId="0" fontId="34" fillId="0" borderId="3" xfId="0" applyFont="1" applyBorder="1" applyAlignment="1">
      <alignment wrapText="1"/>
    </xf>
    <xf numFmtId="3" fontId="0" fillId="0" borderId="0" xfId="0" applyNumberFormat="1"/>
    <xf numFmtId="0" fontId="9" fillId="2" borderId="3" xfId="0" quotePrefix="1" applyFont="1" applyFill="1" applyBorder="1" applyAlignment="1">
      <alignment horizontal="left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0" fillId="0" borderId="3" xfId="0" applyFill="1" applyBorder="1"/>
    <xf numFmtId="4" fontId="6" fillId="2" borderId="4" xfId="0" applyNumberFormat="1" applyFont="1" applyFill="1" applyBorder="1" applyAlignment="1">
      <alignment horizontal="right"/>
    </xf>
    <xf numFmtId="2" fontId="0" fillId="0" borderId="0" xfId="0" applyNumberFormat="1"/>
    <xf numFmtId="4" fontId="34" fillId="0" borderId="3" xfId="0" applyNumberFormat="1" applyFont="1" applyBorder="1"/>
    <xf numFmtId="4" fontId="22" fillId="0" borderId="0" xfId="0" applyNumberFormat="1" applyFont="1" applyFill="1" applyBorder="1" applyAlignment="1" applyProtection="1"/>
    <xf numFmtId="4" fontId="23" fillId="0" borderId="0" xfId="0" applyNumberFormat="1" applyFont="1" applyFill="1" applyBorder="1" applyAlignment="1" applyProtection="1"/>
    <xf numFmtId="0" fontId="23" fillId="5" borderId="8" xfId="0" applyNumberFormat="1" applyFont="1" applyFill="1" applyBorder="1" applyAlignment="1" applyProtection="1">
      <alignment horizontal="center" vertical="center" wrapText="1"/>
    </xf>
    <xf numFmtId="165" fontId="6" fillId="3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 applyProtection="1">
      <alignment horizontal="right" wrapText="1"/>
    </xf>
    <xf numFmtId="165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right"/>
    </xf>
    <xf numFmtId="164" fontId="6" fillId="3" borderId="3" xfId="0" quotePrefix="1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6" fontId="0" fillId="0" borderId="0" xfId="0" applyNumberFormat="1" applyFill="1" applyBorder="1" applyAlignment="1" applyProtection="1"/>
    <xf numFmtId="4" fontId="0" fillId="0" borderId="0" xfId="0" applyNumberFormat="1" applyFill="1" applyBorder="1" applyAlignment="1" applyProtection="1"/>
    <xf numFmtId="166" fontId="36" fillId="0" borderId="0" xfId="0" applyNumberFormat="1" applyFont="1" applyFill="1" applyBorder="1" applyAlignment="1" applyProtection="1"/>
    <xf numFmtId="4" fontId="36" fillId="0" borderId="0" xfId="0" applyNumberFormat="1" applyFont="1" applyFill="1" applyBorder="1" applyAlignment="1" applyProtection="1"/>
    <xf numFmtId="166" fontId="37" fillId="0" borderId="0" xfId="0" applyNumberFormat="1" applyFont="1" applyFill="1" applyBorder="1" applyAlignment="1" applyProtection="1"/>
    <xf numFmtId="4" fontId="37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  <xf numFmtId="166" fontId="35" fillId="0" borderId="0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wrapText="1"/>
    </xf>
    <xf numFmtId="166" fontId="6" fillId="0" borderId="3" xfId="0" applyNumberFormat="1" applyFont="1" applyFill="1" applyBorder="1" applyAlignment="1">
      <alignment horizontal="right"/>
    </xf>
    <xf numFmtId="166" fontId="6" fillId="3" borderId="3" xfId="0" applyNumberFormat="1" applyFont="1" applyFill="1" applyBorder="1" applyAlignment="1">
      <alignment horizontal="right"/>
    </xf>
    <xf numFmtId="166" fontId="6" fillId="0" borderId="3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/>
    </xf>
    <xf numFmtId="0" fontId="11" fillId="0" borderId="2" xfId="0" quotePrefix="1" applyNumberFormat="1" applyFont="1" applyFill="1" applyBorder="1" applyAlignment="1" applyProtection="1">
      <alignment horizontal="left" vertical="center"/>
    </xf>
    <xf numFmtId="0" fontId="11" fillId="0" borderId="4" xfId="0" quotePrefix="1" applyNumberFormat="1" applyFont="1" applyFill="1" applyBorder="1" applyAlignment="1" applyProtection="1">
      <alignment horizontal="left" vertical="center"/>
    </xf>
    <xf numFmtId="0" fontId="11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4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34" fillId="0" borderId="3" xfId="0" applyFont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/>
    </xf>
  </cellXfs>
  <cellStyles count="4">
    <cellStyle name="Normal_Podaci" xfId="1" xr:uid="{D2BE4E81-C102-4F5B-AAD7-D2B74F170311}"/>
    <cellStyle name="Normalno" xfId="0" builtinId="0"/>
    <cellStyle name="Obično_List4" xfId="3" xr:uid="{3D0845E5-C371-416D-8044-711D53C42A00}"/>
    <cellStyle name="Obično_List5" xfId="2" xr:uid="{07A36E47-BB82-4A67-A06F-B6634B170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4" workbookViewId="0">
      <selection activeCell="I9" sqref="I9"/>
    </sheetView>
  </sheetViews>
  <sheetFormatPr defaultRowHeight="15" x14ac:dyDescent="0.25"/>
  <cols>
    <col min="5" max="10" width="25.28515625" customWidth="1"/>
    <col min="14" max="14" width="11.7109375" style="47" bestFit="1" customWidth="1"/>
  </cols>
  <sheetData>
    <row r="1" spans="1:14" ht="42" customHeight="1" x14ac:dyDescent="0.25">
      <c r="A1" s="140" t="s">
        <v>64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4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ht="15.75" x14ac:dyDescent="0.25">
      <c r="A3" s="140" t="s">
        <v>38</v>
      </c>
      <c r="B3" s="140"/>
      <c r="C3" s="140"/>
      <c r="D3" s="140"/>
      <c r="E3" s="140"/>
      <c r="F3" s="140"/>
      <c r="G3" s="140"/>
      <c r="H3" s="140"/>
      <c r="I3" s="158"/>
      <c r="J3" s="158"/>
    </row>
    <row r="4" spans="1:14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4" ht="18" customHeight="1" x14ac:dyDescent="0.25">
      <c r="A5" s="140" t="s">
        <v>52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4" ht="18" x14ac:dyDescent="0.25">
      <c r="A6" s="1"/>
      <c r="B6" s="2"/>
      <c r="C6" s="2"/>
      <c r="D6" s="2"/>
      <c r="E6" s="7"/>
      <c r="F6" s="8"/>
      <c r="G6" s="8"/>
      <c r="H6" s="8"/>
      <c r="I6" s="8"/>
      <c r="J6" s="44" t="s">
        <v>55</v>
      </c>
    </row>
    <row r="7" spans="1:14" ht="25.5" x14ac:dyDescent="0.25">
      <c r="A7" s="34"/>
      <c r="B7" s="35"/>
      <c r="C7" s="35"/>
      <c r="D7" s="36"/>
      <c r="E7" s="37"/>
      <c r="F7" s="4" t="s">
        <v>174</v>
      </c>
      <c r="G7" s="4" t="s">
        <v>175</v>
      </c>
      <c r="H7" s="4" t="s">
        <v>171</v>
      </c>
      <c r="I7" s="4" t="s">
        <v>58</v>
      </c>
      <c r="J7" s="4" t="s">
        <v>172</v>
      </c>
    </row>
    <row r="8" spans="1:14" x14ac:dyDescent="0.25">
      <c r="A8" s="159" t="s">
        <v>0</v>
      </c>
      <c r="B8" s="155"/>
      <c r="C8" s="155"/>
      <c r="D8" s="155"/>
      <c r="E8" s="160"/>
      <c r="F8" s="115">
        <f>SUM(F9)</f>
        <v>14990832.830000002</v>
      </c>
      <c r="G8" s="136">
        <f>SUM(G9)</f>
        <v>2408130.9699999997</v>
      </c>
      <c r="H8" s="111">
        <f>SUM(H9:H11)</f>
        <v>2961552.78</v>
      </c>
      <c r="I8" s="111">
        <f>SUM(I9:I11)</f>
        <v>3022774.78</v>
      </c>
      <c r="J8" s="111">
        <f>SUM(J9:J11)</f>
        <v>3087349.78</v>
      </c>
    </row>
    <row r="9" spans="1:14" x14ac:dyDescent="0.25">
      <c r="A9" s="151" t="s">
        <v>1</v>
      </c>
      <c r="B9" s="143"/>
      <c r="C9" s="143"/>
      <c r="D9" s="143"/>
      <c r="E9" s="157"/>
      <c r="F9" s="116">
        <f>' Račun prihoda i rashoda'!E10</f>
        <v>14990832.830000002</v>
      </c>
      <c r="G9" s="135">
        <f>' Račun prihoda i rashoda'!F10</f>
        <v>2408130.9699999997</v>
      </c>
      <c r="H9" s="112">
        <f>' Račun prihoda i rashoda'!G93</f>
        <v>2961552.78</v>
      </c>
      <c r="I9" s="112">
        <f>' Račun prihoda i rashoda'!H93</f>
        <v>3022774.78</v>
      </c>
      <c r="J9" s="112">
        <f>' Račun prihoda i rashoda'!I93</f>
        <v>3087349.78</v>
      </c>
    </row>
    <row r="10" spans="1:14" s="83" customFormat="1" x14ac:dyDescent="0.25">
      <c r="A10" s="151" t="s">
        <v>124</v>
      </c>
      <c r="B10" s="152"/>
      <c r="C10" s="152"/>
      <c r="D10" s="152"/>
      <c r="E10" s="153"/>
      <c r="F10" s="116">
        <f>SUM(F9/7.5345)</f>
        <v>1989625.4336717767</v>
      </c>
      <c r="G10" s="135"/>
      <c r="N10" s="47"/>
    </row>
    <row r="11" spans="1:14" x14ac:dyDescent="0.25">
      <c r="A11" s="161" t="s">
        <v>2</v>
      </c>
      <c r="B11" s="157"/>
      <c r="C11" s="157"/>
      <c r="D11" s="157"/>
      <c r="E11" s="157"/>
      <c r="F11" s="116"/>
      <c r="G11" s="135">
        <v>0</v>
      </c>
      <c r="H11" s="112"/>
      <c r="I11" s="112"/>
      <c r="J11" s="112"/>
    </row>
    <row r="12" spans="1:14" x14ac:dyDescent="0.25">
      <c r="A12" s="45" t="s">
        <v>3</v>
      </c>
      <c r="B12" s="46"/>
      <c r="C12" s="46"/>
      <c r="D12" s="46"/>
      <c r="E12" s="46"/>
      <c r="F12" s="115">
        <f>SUM(F13)</f>
        <v>15068338.809999999</v>
      </c>
      <c r="G12" s="136">
        <f t="shared" ref="G12" si="0">SUM(G13)</f>
        <v>2408130.9699999997</v>
      </c>
      <c r="H12" s="111">
        <f>H13</f>
        <v>2961552.78</v>
      </c>
      <c r="I12" s="111">
        <f>I13</f>
        <v>3022774.78</v>
      </c>
      <c r="J12" s="111">
        <f>J13</f>
        <v>3087349.78</v>
      </c>
    </row>
    <row r="13" spans="1:14" x14ac:dyDescent="0.25">
      <c r="A13" s="142" t="s">
        <v>4</v>
      </c>
      <c r="B13" s="143"/>
      <c r="C13" s="143"/>
      <c r="D13" s="143"/>
      <c r="E13" s="143"/>
      <c r="F13" s="116">
        <f>'POSEBNI DIO'!E6</f>
        <v>15068338.809999999</v>
      </c>
      <c r="G13" s="135">
        <f>' Račun prihoda i rashoda'!F93</f>
        <v>2408130.9699999997</v>
      </c>
      <c r="H13" s="112">
        <f>' Račun prihoda i rashoda'!G93</f>
        <v>2961552.78</v>
      </c>
      <c r="I13" s="112">
        <f>' Račun prihoda i rashoda'!H93</f>
        <v>3022774.78</v>
      </c>
      <c r="J13" s="113">
        <f>' Račun prihoda i rashoda'!I93</f>
        <v>3087349.78</v>
      </c>
    </row>
    <row r="14" spans="1:14" s="83" customFormat="1" x14ac:dyDescent="0.25">
      <c r="A14" s="162" t="s">
        <v>125</v>
      </c>
      <c r="B14" s="163"/>
      <c r="C14" s="163"/>
      <c r="D14" s="163"/>
      <c r="E14" s="164"/>
      <c r="F14" s="116">
        <f>SUM(F13/7.5345)</f>
        <v>1999912.245006304</v>
      </c>
      <c r="G14" s="135"/>
      <c r="N14" s="47"/>
    </row>
    <row r="15" spans="1:14" x14ac:dyDescent="0.25">
      <c r="A15" s="156" t="s">
        <v>5</v>
      </c>
      <c r="B15" s="157"/>
      <c r="C15" s="157"/>
      <c r="D15" s="157"/>
      <c r="E15" s="157"/>
      <c r="F15" s="117"/>
      <c r="G15" s="137"/>
      <c r="H15" s="114"/>
      <c r="I15" s="114"/>
      <c r="J15" s="113"/>
    </row>
    <row r="16" spans="1:14" x14ac:dyDescent="0.25">
      <c r="A16" s="154" t="s">
        <v>6</v>
      </c>
      <c r="B16" s="155"/>
      <c r="C16" s="155"/>
      <c r="D16" s="155"/>
      <c r="E16" s="155"/>
      <c r="F16" s="115">
        <f>F8-F12</f>
        <v>-77505.979999996722</v>
      </c>
      <c r="G16" s="136">
        <f>G8-G12</f>
        <v>0</v>
      </c>
      <c r="H16" s="111">
        <f>H8-H12</f>
        <v>0</v>
      </c>
      <c r="I16" s="111">
        <f>I8-I12</f>
        <v>0</v>
      </c>
      <c r="J16" s="111">
        <f>J8-J12</f>
        <v>0</v>
      </c>
    </row>
    <row r="17" spans="1:14" s="83" customFormat="1" x14ac:dyDescent="0.25">
      <c r="A17" s="154" t="s">
        <v>126</v>
      </c>
      <c r="B17" s="165"/>
      <c r="C17" s="165"/>
      <c r="D17" s="165"/>
      <c r="E17" s="166"/>
      <c r="F17" s="115">
        <f>F10-F14</f>
        <v>-10286.81133452733</v>
      </c>
      <c r="G17" s="115"/>
      <c r="H17" s="111"/>
      <c r="I17" s="111"/>
      <c r="J17" s="111"/>
      <c r="N17" s="47"/>
    </row>
    <row r="18" spans="1:14" ht="18" x14ac:dyDescent="0.25">
      <c r="A18" s="5"/>
      <c r="B18" s="9"/>
      <c r="C18" s="9"/>
      <c r="D18" s="9"/>
      <c r="E18" s="9"/>
      <c r="F18" s="9"/>
      <c r="G18" s="9"/>
      <c r="H18" s="3"/>
      <c r="I18" s="3"/>
      <c r="J18" s="3"/>
    </row>
    <row r="19" spans="1:14" ht="18" customHeight="1" x14ac:dyDescent="0.25">
      <c r="A19" s="140" t="s">
        <v>53</v>
      </c>
      <c r="B19" s="141"/>
      <c r="C19" s="141"/>
      <c r="D19" s="141"/>
      <c r="E19" s="141"/>
      <c r="F19" s="141"/>
      <c r="G19" s="141"/>
      <c r="H19" s="141"/>
      <c r="I19" s="141"/>
      <c r="J19" s="141"/>
    </row>
    <row r="20" spans="1:14" ht="18" x14ac:dyDescent="0.25">
      <c r="A20" s="30"/>
      <c r="B20" s="28"/>
      <c r="C20" s="28"/>
      <c r="D20" s="28"/>
      <c r="E20" s="28"/>
      <c r="F20" s="28"/>
      <c r="G20" s="28"/>
      <c r="H20" s="29"/>
      <c r="I20" s="29"/>
      <c r="J20" s="29"/>
    </row>
    <row r="21" spans="1:14" ht="25.5" x14ac:dyDescent="0.25">
      <c r="A21" s="34"/>
      <c r="B21" s="35"/>
      <c r="C21" s="35"/>
      <c r="D21" s="36"/>
      <c r="E21" s="37"/>
      <c r="F21" s="4" t="s">
        <v>169</v>
      </c>
      <c r="G21" s="4" t="s">
        <v>170</v>
      </c>
      <c r="H21" s="4" t="s">
        <v>171</v>
      </c>
      <c r="I21" s="4" t="s">
        <v>58</v>
      </c>
      <c r="J21" s="4" t="s">
        <v>58</v>
      </c>
    </row>
    <row r="22" spans="1:14" ht="15.75" customHeight="1" x14ac:dyDescent="0.25">
      <c r="A22" s="151" t="s">
        <v>8</v>
      </c>
      <c r="B22" s="152"/>
      <c r="C22" s="152"/>
      <c r="D22" s="152"/>
      <c r="E22" s="153"/>
      <c r="F22" s="39"/>
      <c r="G22" s="39"/>
      <c r="H22" s="39"/>
      <c r="I22" s="39"/>
      <c r="J22" s="39"/>
    </row>
    <row r="23" spans="1:14" x14ac:dyDescent="0.25">
      <c r="A23" s="151" t="s">
        <v>9</v>
      </c>
      <c r="B23" s="143"/>
      <c r="C23" s="143"/>
      <c r="D23" s="143"/>
      <c r="E23" s="143"/>
      <c r="F23" s="39"/>
      <c r="G23" s="39"/>
      <c r="H23" s="39"/>
      <c r="I23" s="39"/>
      <c r="J23" s="39"/>
    </row>
    <row r="24" spans="1:14" x14ac:dyDescent="0.25">
      <c r="A24" s="154" t="s">
        <v>10</v>
      </c>
      <c r="B24" s="155"/>
      <c r="C24" s="155"/>
      <c r="D24" s="155"/>
      <c r="E24" s="155"/>
      <c r="F24" s="38">
        <f>SUM(F22:F23)</f>
        <v>0</v>
      </c>
      <c r="G24" s="38">
        <f t="shared" ref="G24:J24" si="1">SUM(G22:G23)</f>
        <v>0</v>
      </c>
      <c r="H24" s="38">
        <f t="shared" si="1"/>
        <v>0</v>
      </c>
      <c r="I24" s="38">
        <f t="shared" si="1"/>
        <v>0</v>
      </c>
      <c r="J24" s="38">
        <f t="shared" si="1"/>
        <v>0</v>
      </c>
    </row>
    <row r="25" spans="1:14" ht="18" x14ac:dyDescent="0.25">
      <c r="A25" s="27"/>
      <c r="B25" s="28"/>
      <c r="C25" s="28"/>
      <c r="D25" s="28"/>
      <c r="E25" s="28"/>
      <c r="F25" s="28"/>
      <c r="G25" s="28"/>
      <c r="H25" s="29"/>
      <c r="I25" s="29"/>
      <c r="J25" s="29"/>
    </row>
    <row r="26" spans="1:14" ht="18" customHeight="1" x14ac:dyDescent="0.25">
      <c r="A26" s="140" t="s">
        <v>66</v>
      </c>
      <c r="B26" s="141"/>
      <c r="C26" s="141"/>
      <c r="D26" s="141"/>
      <c r="E26" s="141"/>
      <c r="F26" s="141"/>
      <c r="G26" s="141"/>
      <c r="H26" s="141"/>
      <c r="I26" s="141"/>
      <c r="J26" s="141"/>
    </row>
    <row r="27" spans="1:14" ht="18" x14ac:dyDescent="0.25">
      <c r="A27" s="27"/>
      <c r="B27" s="28"/>
      <c r="C27" s="28"/>
      <c r="D27" s="28"/>
      <c r="E27" s="28"/>
      <c r="F27" s="28"/>
      <c r="G27" s="28"/>
      <c r="H27" s="29"/>
      <c r="I27" s="29"/>
      <c r="J27" s="29"/>
    </row>
    <row r="28" spans="1:14" ht="25.5" x14ac:dyDescent="0.25">
      <c r="A28" s="34"/>
      <c r="B28" s="35"/>
      <c r="C28" s="35"/>
      <c r="D28" s="36"/>
      <c r="E28" s="37"/>
      <c r="F28" s="4" t="s">
        <v>169</v>
      </c>
      <c r="G28" s="4" t="s">
        <v>170</v>
      </c>
      <c r="H28" s="4" t="s">
        <v>171</v>
      </c>
      <c r="I28" s="4" t="s">
        <v>58</v>
      </c>
      <c r="J28" s="4" t="s">
        <v>58</v>
      </c>
    </row>
    <row r="29" spans="1:14" x14ac:dyDescent="0.25">
      <c r="A29" s="144" t="s">
        <v>54</v>
      </c>
      <c r="B29" s="145"/>
      <c r="C29" s="145"/>
      <c r="D29" s="145"/>
      <c r="E29" s="146"/>
      <c r="F29" s="41"/>
      <c r="G29" s="41"/>
      <c r="H29" s="41"/>
      <c r="I29" s="41"/>
      <c r="J29" s="42"/>
    </row>
    <row r="30" spans="1:14" ht="30" customHeight="1" x14ac:dyDescent="0.25">
      <c r="A30" s="147" t="s">
        <v>7</v>
      </c>
      <c r="B30" s="148"/>
      <c r="C30" s="148"/>
      <c r="D30" s="148"/>
      <c r="E30" s="149"/>
      <c r="F30" s="118">
        <v>119536.05</v>
      </c>
      <c r="G30" s="43"/>
      <c r="H30" s="43"/>
      <c r="I30" s="43"/>
      <c r="J30" s="40"/>
    </row>
    <row r="31" spans="1:14" s="83" customFormat="1" ht="30" customHeight="1" x14ac:dyDescent="0.25">
      <c r="A31" s="150" t="s">
        <v>127</v>
      </c>
      <c r="B31" s="150"/>
      <c r="C31" s="150"/>
      <c r="D31" s="150"/>
      <c r="E31" s="150"/>
      <c r="F31" s="119">
        <f>SUM(F30/7.5345)</f>
        <v>15865.16026279116</v>
      </c>
      <c r="G31" s="103"/>
      <c r="H31" s="103"/>
      <c r="I31" s="103"/>
      <c r="J31" s="40"/>
      <c r="N31" s="47"/>
    </row>
    <row r="34" spans="1:10" x14ac:dyDescent="0.25">
      <c r="A34" s="142" t="s">
        <v>11</v>
      </c>
      <c r="B34" s="143"/>
      <c r="C34" s="143"/>
      <c r="D34" s="143"/>
      <c r="E34" s="143"/>
      <c r="F34" s="39">
        <v>0</v>
      </c>
      <c r="G34" s="39">
        <v>0</v>
      </c>
      <c r="H34" s="39">
        <v>0</v>
      </c>
      <c r="I34" s="39">
        <v>0</v>
      </c>
      <c r="J34" s="39">
        <v>0</v>
      </c>
    </row>
    <row r="35" spans="1:10" ht="11.25" customHeight="1" x14ac:dyDescent="0.25">
      <c r="A35" s="22"/>
      <c r="B35" s="23"/>
      <c r="C35" s="23"/>
      <c r="D35" s="23"/>
      <c r="E35" s="23"/>
      <c r="F35" s="24"/>
      <c r="G35" s="24"/>
      <c r="H35" s="24"/>
      <c r="I35" s="24"/>
      <c r="J35" s="24"/>
    </row>
    <row r="36" spans="1:10" ht="29.25" customHeight="1" x14ac:dyDescent="0.25">
      <c r="A36" s="138" t="s">
        <v>67</v>
      </c>
      <c r="B36" s="139"/>
      <c r="C36" s="139"/>
      <c r="D36" s="139"/>
      <c r="E36" s="139"/>
      <c r="F36" s="139"/>
      <c r="G36" s="139"/>
      <c r="H36" s="139"/>
      <c r="I36" s="139"/>
      <c r="J36" s="139"/>
    </row>
    <row r="37" spans="1:10" ht="8.25" customHeight="1" x14ac:dyDescent="0.25"/>
    <row r="38" spans="1:10" x14ac:dyDescent="0.25">
      <c r="A38" s="138" t="s">
        <v>56</v>
      </c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10" ht="8.25" customHeight="1" x14ac:dyDescent="0.25"/>
    <row r="40" spans="1:10" ht="29.25" customHeight="1" x14ac:dyDescent="0.25">
      <c r="A40" s="138" t="s">
        <v>57</v>
      </c>
      <c r="B40" s="139"/>
      <c r="C40" s="139"/>
      <c r="D40" s="139"/>
      <c r="E40" s="139"/>
      <c r="F40" s="139"/>
      <c r="G40" s="139"/>
      <c r="H40" s="139"/>
      <c r="I40" s="139"/>
      <c r="J40" s="139"/>
    </row>
  </sheetData>
  <mergeCells count="24">
    <mergeCell ref="A13:E13"/>
    <mergeCell ref="A5:J5"/>
    <mergeCell ref="A19:J19"/>
    <mergeCell ref="A1:J1"/>
    <mergeCell ref="A3:J3"/>
    <mergeCell ref="A8:E8"/>
    <mergeCell ref="A9:E9"/>
    <mergeCell ref="A11:E11"/>
    <mergeCell ref="A10:E10"/>
    <mergeCell ref="A14:E14"/>
    <mergeCell ref="A17:E17"/>
    <mergeCell ref="A22:E22"/>
    <mergeCell ref="A23:E23"/>
    <mergeCell ref="A24:E24"/>
    <mergeCell ref="A15:E15"/>
    <mergeCell ref="A16:E16"/>
    <mergeCell ref="A40:J40"/>
    <mergeCell ref="A26:J26"/>
    <mergeCell ref="A36:J36"/>
    <mergeCell ref="A34:E34"/>
    <mergeCell ref="A38:J38"/>
    <mergeCell ref="A29:E29"/>
    <mergeCell ref="A30:E30"/>
    <mergeCell ref="A31:E31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"/>
  <sheetViews>
    <sheetView topLeftCell="A9" workbookViewId="0">
      <selection activeCell="H14" sqref="H14"/>
    </sheetView>
  </sheetViews>
  <sheetFormatPr defaultRowHeight="15" x14ac:dyDescent="0.25"/>
  <cols>
    <col min="1" max="1" width="7.42578125" bestFit="1" customWidth="1"/>
    <col min="2" max="2" width="13.7109375" bestFit="1" customWidth="1"/>
    <col min="3" max="3" width="5.42578125" bestFit="1" customWidth="1"/>
    <col min="4" max="4" width="25.28515625" customWidth="1"/>
    <col min="5" max="5" width="25.28515625" style="83" customWidth="1"/>
    <col min="6" max="9" width="25.28515625" customWidth="1"/>
    <col min="12" max="12" width="11.7109375" bestFit="1" customWidth="1"/>
  </cols>
  <sheetData>
    <row r="1" spans="1:9" ht="42" customHeight="1" x14ac:dyDescent="0.25">
      <c r="A1" s="140" t="s">
        <v>64</v>
      </c>
      <c r="B1" s="140"/>
      <c r="C1" s="140"/>
      <c r="D1" s="140"/>
      <c r="E1" s="140"/>
      <c r="F1" s="140"/>
      <c r="G1" s="140"/>
      <c r="H1" s="140"/>
      <c r="I1" s="140"/>
    </row>
    <row r="2" spans="1:9" ht="18" customHeight="1" x14ac:dyDescent="0.25">
      <c r="A2" s="5"/>
      <c r="B2" s="5"/>
      <c r="C2" s="5"/>
      <c r="D2" s="5"/>
      <c r="E2" s="84"/>
      <c r="F2" s="5"/>
      <c r="G2" s="5"/>
      <c r="H2" s="5"/>
      <c r="I2" s="5"/>
    </row>
    <row r="3" spans="1:9" ht="15.75" x14ac:dyDescent="0.25">
      <c r="A3" s="140" t="s">
        <v>38</v>
      </c>
      <c r="B3" s="140"/>
      <c r="C3" s="140"/>
      <c r="D3" s="140"/>
      <c r="E3" s="140"/>
      <c r="F3" s="140"/>
      <c r="G3" s="140"/>
      <c r="H3" s="158"/>
      <c r="I3" s="158"/>
    </row>
    <row r="4" spans="1:9" ht="18" x14ac:dyDescent="0.25">
      <c r="A4" s="5"/>
      <c r="B4" s="5"/>
      <c r="C4" s="5"/>
      <c r="D4" s="5"/>
      <c r="E4" s="84"/>
      <c r="F4" s="5"/>
      <c r="G4" s="5"/>
      <c r="H4" s="6"/>
      <c r="I4" s="6"/>
    </row>
    <row r="5" spans="1:9" ht="18" customHeight="1" x14ac:dyDescent="0.25">
      <c r="A5" s="140" t="s">
        <v>13</v>
      </c>
      <c r="B5" s="141"/>
      <c r="C5" s="141"/>
      <c r="D5" s="141"/>
      <c r="E5" s="141"/>
      <c r="F5" s="141"/>
      <c r="G5" s="141"/>
      <c r="H5" s="141"/>
      <c r="I5" s="141"/>
    </row>
    <row r="6" spans="1:9" ht="18" x14ac:dyDescent="0.25">
      <c r="A6" s="5"/>
      <c r="B6" s="5"/>
      <c r="C6" s="5"/>
      <c r="D6" s="5"/>
      <c r="E6" s="84"/>
      <c r="F6" s="5"/>
      <c r="G6" s="5"/>
      <c r="H6" s="6"/>
      <c r="I6" s="6"/>
    </row>
    <row r="7" spans="1:9" ht="15.75" x14ac:dyDescent="0.25">
      <c r="A7" s="140" t="s">
        <v>1</v>
      </c>
      <c r="B7" s="167"/>
      <c r="C7" s="167"/>
      <c r="D7" s="167"/>
      <c r="E7" s="167"/>
      <c r="F7" s="167"/>
      <c r="G7" s="167"/>
      <c r="H7" s="167"/>
      <c r="I7" s="167"/>
    </row>
    <row r="8" spans="1:9" ht="18" x14ac:dyDescent="0.25">
      <c r="A8" s="5"/>
      <c r="B8" s="5"/>
      <c r="C8" s="5"/>
      <c r="D8" s="5"/>
      <c r="E8" s="84"/>
      <c r="F8" s="5"/>
      <c r="G8" s="5"/>
      <c r="H8" s="6"/>
      <c r="I8" s="6"/>
    </row>
    <row r="9" spans="1:9" ht="25.5" x14ac:dyDescent="0.25">
      <c r="A9" s="26" t="s">
        <v>14</v>
      </c>
      <c r="B9" s="25" t="s">
        <v>15</v>
      </c>
      <c r="C9" s="25" t="s">
        <v>16</v>
      </c>
      <c r="D9" s="25" t="s">
        <v>12</v>
      </c>
      <c r="E9" s="87" t="s">
        <v>173</v>
      </c>
      <c r="F9" s="26" t="s">
        <v>170</v>
      </c>
      <c r="G9" s="26" t="s">
        <v>171</v>
      </c>
      <c r="H9" s="26" t="s">
        <v>58</v>
      </c>
      <c r="I9" s="26" t="s">
        <v>172</v>
      </c>
    </row>
    <row r="10" spans="1:9" ht="15.75" customHeight="1" x14ac:dyDescent="0.25">
      <c r="A10" s="13">
        <v>6</v>
      </c>
      <c r="B10" s="13"/>
      <c r="C10" s="13"/>
      <c r="D10" s="13" t="s">
        <v>17</v>
      </c>
      <c r="E10" s="105">
        <f>SUM(E11+E16+E21+E26+E31+E36)</f>
        <v>14990832.830000002</v>
      </c>
      <c r="F10" s="105">
        <f>SUM(F11+F16+F21+F26+F31+F36)</f>
        <v>2408130.9699999997</v>
      </c>
      <c r="G10" s="105">
        <f>SUM(G11+G16+G21+G26+G31+G36)</f>
        <v>2961552.7800000003</v>
      </c>
      <c r="H10" s="105">
        <f t="shared" ref="H10:I10" si="0">SUM(H11+H16+H21+H26+H31+H36)</f>
        <v>3022774.7800000003</v>
      </c>
      <c r="I10" s="105">
        <f t="shared" si="0"/>
        <v>3087349.7800000003</v>
      </c>
    </row>
    <row r="11" spans="1:9" ht="38.25" x14ac:dyDescent="0.25">
      <c r="A11" s="13"/>
      <c r="B11" s="18">
        <v>63</v>
      </c>
      <c r="C11" s="18"/>
      <c r="D11" s="18" t="s">
        <v>60</v>
      </c>
      <c r="E11" s="50">
        <f t="shared" ref="E11:F11" si="1">SUM(E12:E15)</f>
        <v>12019545.9</v>
      </c>
      <c r="F11" s="50">
        <f t="shared" si="1"/>
        <v>1943497</v>
      </c>
      <c r="G11" s="50">
        <f>SUM(G12:G15)</f>
        <v>2517278</v>
      </c>
      <c r="H11" s="50">
        <f t="shared" ref="H11:I11" si="2">SUM(H12:H15)</f>
        <v>2577845</v>
      </c>
      <c r="I11" s="50">
        <f t="shared" si="2"/>
        <v>2642420</v>
      </c>
    </row>
    <row r="12" spans="1:9" s="83" customFormat="1" ht="25.5" x14ac:dyDescent="0.25">
      <c r="A12" s="13"/>
      <c r="B12" s="18"/>
      <c r="C12" s="18">
        <v>32</v>
      </c>
      <c r="D12" s="21" t="s">
        <v>128</v>
      </c>
      <c r="E12" s="50"/>
      <c r="F12" s="51"/>
      <c r="G12" s="51"/>
      <c r="H12" s="51"/>
      <c r="I12" s="51"/>
    </row>
    <row r="13" spans="1:9" s="83" customFormat="1" ht="25.5" x14ac:dyDescent="0.25">
      <c r="A13" s="13"/>
      <c r="B13" s="18"/>
      <c r="C13" s="18">
        <v>54</v>
      </c>
      <c r="D13" s="21" t="s">
        <v>129</v>
      </c>
      <c r="E13" s="50">
        <v>12019545.9</v>
      </c>
      <c r="F13" s="51">
        <v>1943497</v>
      </c>
      <c r="G13" s="51">
        <f>'POSEBNI DIO Razina 2'!D4+'POSEBNI DIO Razina 2'!E4</f>
        <v>2517278</v>
      </c>
      <c r="H13" s="51">
        <v>2577845</v>
      </c>
      <c r="I13" s="51">
        <f>'POSEBNI DIO Razina 2'!D36+'POSEBNI DIO Razina 2'!E36</f>
        <v>2642420</v>
      </c>
    </row>
    <row r="14" spans="1:9" s="83" customFormat="1" ht="25.5" x14ac:dyDescent="0.25">
      <c r="A14" s="13"/>
      <c r="B14" s="18"/>
      <c r="C14" s="18">
        <v>55</v>
      </c>
      <c r="D14" s="21" t="s">
        <v>132</v>
      </c>
      <c r="E14" s="50"/>
      <c r="F14" s="51"/>
      <c r="G14" s="51"/>
      <c r="H14" s="51"/>
      <c r="I14" s="51"/>
    </row>
    <row r="15" spans="1:9" ht="25.5" x14ac:dyDescent="0.25">
      <c r="A15" s="14"/>
      <c r="B15" s="14"/>
      <c r="C15" s="14">
        <v>64</v>
      </c>
      <c r="D15" s="20" t="s">
        <v>130</v>
      </c>
      <c r="E15" s="50"/>
      <c r="F15" s="51"/>
      <c r="G15" s="51"/>
      <c r="H15" s="51"/>
      <c r="I15" s="51"/>
    </row>
    <row r="16" spans="1:9" s="83" customFormat="1" x14ac:dyDescent="0.25">
      <c r="A16" s="14"/>
      <c r="B16" s="14">
        <v>64</v>
      </c>
      <c r="C16" s="15"/>
      <c r="D16" s="14" t="s">
        <v>122</v>
      </c>
      <c r="E16" s="50">
        <f t="shared" ref="E16:I16" si="3">SUM(E17:E20)</f>
        <v>0.45</v>
      </c>
      <c r="F16" s="50">
        <f t="shared" si="3"/>
        <v>0</v>
      </c>
      <c r="G16" s="50">
        <f t="shared" si="3"/>
        <v>0</v>
      </c>
      <c r="H16" s="50">
        <f t="shared" si="3"/>
        <v>0</v>
      </c>
      <c r="I16" s="50">
        <f t="shared" si="3"/>
        <v>0</v>
      </c>
    </row>
    <row r="17" spans="1:10" s="83" customFormat="1" ht="25.5" x14ac:dyDescent="0.25">
      <c r="A17" s="14"/>
      <c r="B17" s="14"/>
      <c r="C17" s="18">
        <v>32</v>
      </c>
      <c r="D17" s="21" t="s">
        <v>128</v>
      </c>
      <c r="E17" s="50">
        <v>0.45</v>
      </c>
      <c r="F17" s="51"/>
      <c r="G17" s="51"/>
      <c r="H17" s="51"/>
      <c r="I17" s="51"/>
    </row>
    <row r="18" spans="1:10" s="83" customFormat="1" ht="25.5" x14ac:dyDescent="0.25">
      <c r="A18" s="14"/>
      <c r="B18" s="14"/>
      <c r="C18" s="18">
        <v>54</v>
      </c>
      <c r="D18" s="21" t="s">
        <v>129</v>
      </c>
      <c r="E18" s="50"/>
      <c r="F18" s="51"/>
      <c r="G18" s="51"/>
      <c r="H18" s="51"/>
      <c r="I18" s="51"/>
    </row>
    <row r="19" spans="1:10" s="83" customFormat="1" ht="25.5" x14ac:dyDescent="0.25">
      <c r="A19" s="14"/>
      <c r="B19" s="14"/>
      <c r="C19" s="18">
        <v>55</v>
      </c>
      <c r="D19" s="21" t="s">
        <v>132</v>
      </c>
      <c r="E19" s="50"/>
      <c r="F19" s="51"/>
      <c r="G19" s="51"/>
      <c r="H19" s="51"/>
      <c r="I19" s="51"/>
    </row>
    <row r="20" spans="1:10" s="83" customFormat="1" ht="25.5" x14ac:dyDescent="0.25">
      <c r="A20" s="14"/>
      <c r="B20" s="14"/>
      <c r="C20" s="14">
        <v>64</v>
      </c>
      <c r="D20" s="20" t="s">
        <v>130</v>
      </c>
      <c r="E20" s="50"/>
      <c r="F20" s="51"/>
      <c r="G20" s="51"/>
      <c r="H20" s="51"/>
      <c r="I20" s="51"/>
    </row>
    <row r="21" spans="1:10" s="83" customFormat="1" ht="51" x14ac:dyDescent="0.25">
      <c r="A21" s="14"/>
      <c r="B21" s="14">
        <v>65</v>
      </c>
      <c r="C21" s="14"/>
      <c r="D21" s="102" t="s">
        <v>133</v>
      </c>
      <c r="E21" s="50">
        <f t="shared" ref="E21:I21" si="4">SUM(E22:E25)</f>
        <v>8232.64</v>
      </c>
      <c r="F21" s="50">
        <f t="shared" si="4"/>
        <v>4199.54</v>
      </c>
      <c r="G21" s="50">
        <f t="shared" si="4"/>
        <v>3000</v>
      </c>
      <c r="H21" s="50">
        <f t="shared" si="4"/>
        <v>3000</v>
      </c>
      <c r="I21" s="50">
        <f t="shared" si="4"/>
        <v>3000</v>
      </c>
    </row>
    <row r="22" spans="1:10" s="83" customFormat="1" ht="25.5" x14ac:dyDescent="0.25">
      <c r="A22" s="14"/>
      <c r="B22" s="14"/>
      <c r="C22" s="18">
        <v>32</v>
      </c>
      <c r="D22" s="21" t="s">
        <v>128</v>
      </c>
      <c r="E22" s="50"/>
      <c r="F22" s="51"/>
      <c r="G22" s="51"/>
      <c r="H22" s="51"/>
      <c r="I22" s="51"/>
    </row>
    <row r="23" spans="1:10" s="83" customFormat="1" ht="25.5" x14ac:dyDescent="0.25">
      <c r="A23" s="14"/>
      <c r="B23" s="14"/>
      <c r="C23" s="18">
        <v>54</v>
      </c>
      <c r="D23" s="21" t="s">
        <v>129</v>
      </c>
      <c r="E23" s="50"/>
      <c r="F23" s="51"/>
      <c r="G23" s="51"/>
      <c r="H23" s="51"/>
      <c r="I23" s="51"/>
    </row>
    <row r="24" spans="1:10" s="83" customFormat="1" ht="25.5" x14ac:dyDescent="0.25">
      <c r="A24" s="14"/>
      <c r="B24" s="14"/>
      <c r="C24" s="18">
        <v>55</v>
      </c>
      <c r="D24" s="21" t="s">
        <v>132</v>
      </c>
      <c r="E24" s="50"/>
      <c r="F24" s="51"/>
      <c r="G24" s="51"/>
      <c r="H24" s="51"/>
      <c r="I24" s="51"/>
    </row>
    <row r="25" spans="1:10" s="83" customFormat="1" ht="25.5" x14ac:dyDescent="0.25">
      <c r="A25" s="14"/>
      <c r="B25" s="14"/>
      <c r="C25" s="14">
        <v>64</v>
      </c>
      <c r="D25" s="20" t="s">
        <v>130</v>
      </c>
      <c r="E25" s="50">
        <v>8232.64</v>
      </c>
      <c r="F25" s="51">
        <v>4199.54</v>
      </c>
      <c r="G25" s="51">
        <f>'POSEBNI DIO Razina 2'!L4</f>
        <v>3000</v>
      </c>
      <c r="H25" s="51">
        <f>'POSEBNI DIO Razina 2'!L20</f>
        <v>3000</v>
      </c>
      <c r="I25" s="51">
        <f>'POSEBNI DIO Razina 2'!L36</f>
        <v>3000</v>
      </c>
    </row>
    <row r="26" spans="1:10" s="83" customFormat="1" ht="38.25" x14ac:dyDescent="0.25">
      <c r="A26" s="14"/>
      <c r="B26" s="14">
        <v>66</v>
      </c>
      <c r="C26" s="15"/>
      <c r="D26" s="102" t="s">
        <v>123</v>
      </c>
      <c r="E26" s="50">
        <f t="shared" ref="E26:G26" si="5">SUM(E27:E30)</f>
        <v>831388.72</v>
      </c>
      <c r="F26" s="50">
        <f t="shared" si="5"/>
        <v>122287.43</v>
      </c>
      <c r="G26" s="50">
        <f t="shared" si="5"/>
        <v>126295</v>
      </c>
      <c r="H26" s="50">
        <f>SUM(H27:H30)</f>
        <v>123295</v>
      </c>
      <c r="I26" s="50">
        <f>SUM(I27:I30)</f>
        <v>123295</v>
      </c>
    </row>
    <row r="27" spans="1:10" s="83" customFormat="1" ht="25.5" x14ac:dyDescent="0.25">
      <c r="A27" s="14"/>
      <c r="B27" s="14"/>
      <c r="C27" s="18">
        <v>32</v>
      </c>
      <c r="D27" s="21" t="s">
        <v>128</v>
      </c>
      <c r="E27" s="50">
        <v>831388.72</v>
      </c>
      <c r="F27" s="50">
        <v>122287.43</v>
      </c>
      <c r="G27" s="50">
        <f>'POSEBNI DIO Razina 2'!H4+'POSEBNI DIO Razina 2'!K4</f>
        <v>126295</v>
      </c>
      <c r="H27" s="50">
        <f>'POSEBNI DIO Razina 2'!H20+'POSEBNI DIO Razina 2'!K20</f>
        <v>123295</v>
      </c>
      <c r="I27" s="50">
        <f>'POSEBNI DIO Razina 2'!H36+'POSEBNI DIO Razina 2'!K36</f>
        <v>123295</v>
      </c>
    </row>
    <row r="28" spans="1:10" s="83" customFormat="1" ht="25.5" x14ac:dyDescent="0.25">
      <c r="A28" s="14"/>
      <c r="B28" s="14"/>
      <c r="C28" s="18">
        <v>54</v>
      </c>
      <c r="D28" s="21" t="s">
        <v>129</v>
      </c>
      <c r="E28" s="50"/>
      <c r="F28" s="51"/>
      <c r="G28" s="51"/>
      <c r="H28" s="51"/>
      <c r="I28" s="51"/>
    </row>
    <row r="29" spans="1:10" s="83" customFormat="1" ht="25.5" x14ac:dyDescent="0.25">
      <c r="A29" s="14"/>
      <c r="B29" s="14"/>
      <c r="C29" s="18">
        <v>55</v>
      </c>
      <c r="D29" s="21" t="s">
        <v>132</v>
      </c>
      <c r="E29" s="50"/>
      <c r="F29" s="51"/>
      <c r="G29" s="51"/>
      <c r="H29" s="51"/>
      <c r="I29" s="51"/>
      <c r="J29" s="106"/>
    </row>
    <row r="30" spans="1:10" ht="25.5" x14ac:dyDescent="0.25">
      <c r="A30" s="14"/>
      <c r="B30" s="33"/>
      <c r="C30" s="14">
        <v>64</v>
      </c>
      <c r="D30" s="20" t="s">
        <v>130</v>
      </c>
      <c r="E30" s="50"/>
      <c r="F30" s="51"/>
      <c r="G30" s="51"/>
      <c r="H30" s="51"/>
      <c r="I30" s="51"/>
      <c r="J30" s="106"/>
    </row>
    <row r="31" spans="1:10" s="83" customFormat="1" ht="38.25" x14ac:dyDescent="0.25">
      <c r="A31" s="14"/>
      <c r="B31" s="33">
        <v>67</v>
      </c>
      <c r="C31" s="14"/>
      <c r="D31" s="18" t="s">
        <v>61</v>
      </c>
      <c r="E31" s="50">
        <f t="shared" ref="E31:I31" si="6">SUM(E32+E33+E34+E35)</f>
        <v>2131665.12</v>
      </c>
      <c r="F31" s="50">
        <f>SUM(F32:F35)</f>
        <v>338147</v>
      </c>
      <c r="G31" s="50">
        <f t="shared" si="6"/>
        <v>314979.78000000003</v>
      </c>
      <c r="H31" s="50">
        <f>SUM(H32+H33+H34+H35)</f>
        <v>318634.78000000003</v>
      </c>
      <c r="I31" s="50">
        <f>SUM(I32+I33+I34+I35)</f>
        <v>318634.78000000003</v>
      </c>
      <c r="J31" s="106"/>
    </row>
    <row r="32" spans="1:10" s="83" customFormat="1" ht="25.5" x14ac:dyDescent="0.25">
      <c r="A32" s="14"/>
      <c r="B32" s="14"/>
      <c r="C32" s="18">
        <v>32</v>
      </c>
      <c r="D32" s="21" t="s">
        <v>128</v>
      </c>
      <c r="E32" s="50"/>
      <c r="F32" s="51"/>
      <c r="G32" s="51"/>
      <c r="H32" s="51"/>
      <c r="I32" s="51"/>
      <c r="J32" s="106"/>
    </row>
    <row r="33" spans="1:10" s="83" customFormat="1" ht="25.5" x14ac:dyDescent="0.25">
      <c r="A33" s="14"/>
      <c r="B33" s="14"/>
      <c r="C33" s="18">
        <v>54</v>
      </c>
      <c r="D33" s="21" t="s">
        <v>129</v>
      </c>
      <c r="E33" s="50">
        <v>2131665.12</v>
      </c>
      <c r="F33" s="51">
        <v>289877</v>
      </c>
      <c r="G33" s="51">
        <f>'POSEBNI DIO Razina 2'!F4+'POSEBNI DIO Razina 2'!J4</f>
        <v>237882.28</v>
      </c>
      <c r="H33" s="51">
        <f>'POSEBNI DIO Razina 2'!F20+'POSEBNI DIO Razina 2'!J20</f>
        <v>240537.28</v>
      </c>
      <c r="I33" s="51">
        <f>'POSEBNI DIO Razina 2'!F36+'POSEBNI DIO Razina 2'!J36</f>
        <v>240537.28</v>
      </c>
      <c r="J33" s="106"/>
    </row>
    <row r="34" spans="1:10" s="83" customFormat="1" ht="25.5" x14ac:dyDescent="0.25">
      <c r="A34" s="14"/>
      <c r="B34" s="14"/>
      <c r="C34" s="18">
        <v>55</v>
      </c>
      <c r="D34" s="21" t="s">
        <v>132</v>
      </c>
      <c r="E34" s="50"/>
      <c r="F34" s="51">
        <v>48270</v>
      </c>
      <c r="G34" s="51">
        <f>'POSEBNI DIO Razina 2'!G4+'POSEBNI DIO Razina 2'!I4</f>
        <v>77097.5</v>
      </c>
      <c r="H34" s="51">
        <f>'POSEBNI DIO Razina 2'!G20+'POSEBNI DIO Razina 2'!I20</f>
        <v>78097.5</v>
      </c>
      <c r="I34" s="51">
        <f>'POSEBNI DIO Razina 2'!G36+'POSEBNI DIO Razina 2'!I36</f>
        <v>78097.5</v>
      </c>
      <c r="J34" s="106"/>
    </row>
    <row r="35" spans="1:10" ht="25.5" x14ac:dyDescent="0.25">
      <c r="A35" s="14"/>
      <c r="B35" s="14"/>
      <c r="C35" s="14">
        <v>64</v>
      </c>
      <c r="D35" s="20" t="s">
        <v>130</v>
      </c>
      <c r="E35" s="50"/>
      <c r="F35" s="51"/>
      <c r="G35" s="51"/>
      <c r="H35" s="51"/>
      <c r="I35" s="51"/>
      <c r="J35" s="106"/>
    </row>
    <row r="36" spans="1:10" s="83" customFormat="1" ht="25.5" x14ac:dyDescent="0.25">
      <c r="A36" s="14"/>
      <c r="B36" s="14">
        <v>68</v>
      </c>
      <c r="C36" s="14"/>
      <c r="D36" s="20" t="s">
        <v>130</v>
      </c>
      <c r="E36" s="50">
        <v>0</v>
      </c>
      <c r="F36" s="51"/>
      <c r="G36" s="51"/>
      <c r="H36" s="51"/>
      <c r="I36" s="51"/>
      <c r="J36" s="106"/>
    </row>
    <row r="37" spans="1:10" ht="25.5" x14ac:dyDescent="0.25">
      <c r="A37" s="16">
        <v>7</v>
      </c>
      <c r="B37" s="17"/>
      <c r="C37" s="17"/>
      <c r="D37" s="31" t="s">
        <v>19</v>
      </c>
      <c r="E37" s="50"/>
      <c r="F37" s="51"/>
      <c r="G37" s="51"/>
      <c r="H37" s="51"/>
      <c r="I37" s="51"/>
      <c r="J37" s="106"/>
    </row>
    <row r="38" spans="1:10" ht="38.25" x14ac:dyDescent="0.25">
      <c r="A38" s="18"/>
      <c r="B38" s="18">
        <v>72</v>
      </c>
      <c r="C38" s="18"/>
      <c r="D38" s="32" t="s">
        <v>59</v>
      </c>
      <c r="E38" s="50"/>
      <c r="F38" s="51"/>
      <c r="G38" s="51"/>
      <c r="H38" s="51"/>
      <c r="I38" s="52"/>
      <c r="J38" s="106"/>
    </row>
    <row r="39" spans="1:10" x14ac:dyDescent="0.25">
      <c r="A39" s="18"/>
      <c r="B39" s="18"/>
      <c r="C39" s="15"/>
      <c r="D39" s="15"/>
      <c r="E39" s="86"/>
      <c r="F39" s="11"/>
      <c r="G39" s="11"/>
      <c r="H39" s="11"/>
      <c r="I39" s="12"/>
    </row>
    <row r="40" spans="1:10" x14ac:dyDescent="0.25">
      <c r="F40" s="47"/>
      <c r="G40" s="47"/>
    </row>
    <row r="42" spans="1:10" ht="18" x14ac:dyDescent="0.25">
      <c r="A42" s="5"/>
      <c r="B42" s="5"/>
      <c r="C42" s="5"/>
      <c r="D42" s="5"/>
      <c r="E42" s="84"/>
      <c r="F42" s="5"/>
      <c r="G42" s="5"/>
      <c r="H42" s="6"/>
      <c r="I42" s="6"/>
    </row>
    <row r="43" spans="1:10" s="83" customFormat="1" ht="18" x14ac:dyDescent="0.25">
      <c r="A43" s="84"/>
      <c r="B43" s="84"/>
      <c r="C43" s="84"/>
      <c r="D43" s="84"/>
      <c r="E43" s="84"/>
      <c r="F43" s="84"/>
      <c r="G43" s="84"/>
      <c r="H43" s="85"/>
      <c r="I43" s="85"/>
    </row>
    <row r="44" spans="1:10" s="83" customFormat="1" ht="18" x14ac:dyDescent="0.25">
      <c r="A44" s="84"/>
      <c r="B44" s="84"/>
      <c r="C44" s="84"/>
      <c r="D44" s="84"/>
      <c r="E44" s="84"/>
      <c r="F44" s="84"/>
      <c r="G44" s="84"/>
      <c r="H44" s="85"/>
      <c r="I44" s="85"/>
    </row>
    <row r="45" spans="1:10" s="83" customFormat="1" ht="18" x14ac:dyDescent="0.25">
      <c r="A45" s="84"/>
      <c r="B45" s="84"/>
      <c r="C45" s="84"/>
      <c r="D45" s="84"/>
      <c r="E45" s="84"/>
      <c r="F45" s="84"/>
      <c r="G45" s="84"/>
      <c r="H45" s="85"/>
      <c r="I45" s="85"/>
    </row>
    <row r="46" spans="1:10" s="83" customFormat="1" ht="18" x14ac:dyDescent="0.25">
      <c r="A46" s="84"/>
      <c r="B46" s="84"/>
      <c r="C46" s="84"/>
      <c r="D46" s="84"/>
      <c r="E46" s="84"/>
      <c r="F46" s="84"/>
      <c r="G46" s="84"/>
      <c r="H46" s="85"/>
      <c r="I46" s="85"/>
    </row>
    <row r="47" spans="1:10" s="83" customFormat="1" ht="18" x14ac:dyDescent="0.25">
      <c r="A47" s="84"/>
      <c r="B47" s="84"/>
      <c r="C47" s="84"/>
      <c r="D47" s="84"/>
      <c r="E47" s="84"/>
      <c r="F47" s="84"/>
      <c r="G47" s="84"/>
      <c r="H47" s="85"/>
      <c r="I47" s="85"/>
    </row>
    <row r="48" spans="1:10" s="83" customFormat="1" ht="18" x14ac:dyDescent="0.25">
      <c r="A48" s="84"/>
      <c r="B48" s="84"/>
      <c r="C48" s="84"/>
      <c r="D48" s="84"/>
      <c r="E48" s="84"/>
      <c r="F48" s="84"/>
      <c r="G48" s="84"/>
      <c r="H48" s="85"/>
      <c r="I48" s="85"/>
    </row>
    <row r="49" spans="1:9" s="83" customFormat="1" ht="18" x14ac:dyDescent="0.25">
      <c r="A49" s="84"/>
      <c r="B49" s="84"/>
      <c r="C49" s="84"/>
      <c r="D49" s="84"/>
      <c r="E49" s="84"/>
      <c r="F49" s="84"/>
      <c r="G49" s="84"/>
      <c r="H49" s="85"/>
      <c r="I49" s="85"/>
    </row>
    <row r="50" spans="1:9" s="83" customFormat="1" ht="18" x14ac:dyDescent="0.25">
      <c r="A50" s="84"/>
      <c r="B50" s="84"/>
      <c r="C50" s="84"/>
      <c r="D50" s="84"/>
      <c r="E50" s="84"/>
      <c r="F50" s="84"/>
      <c r="G50" s="84"/>
      <c r="H50" s="85"/>
      <c r="I50" s="85"/>
    </row>
    <row r="51" spans="1:9" s="83" customFormat="1" ht="18" x14ac:dyDescent="0.25">
      <c r="A51" s="84"/>
      <c r="B51" s="84"/>
      <c r="C51" s="84"/>
      <c r="D51" s="84"/>
      <c r="E51" s="84"/>
      <c r="F51" s="84"/>
      <c r="G51" s="84"/>
      <c r="H51" s="85"/>
      <c r="I51" s="85"/>
    </row>
    <row r="52" spans="1:9" s="83" customFormat="1" ht="18" x14ac:dyDescent="0.25">
      <c r="A52" s="84"/>
      <c r="B52" s="84"/>
      <c r="C52" s="84"/>
      <c r="D52" s="84"/>
      <c r="E52" s="84"/>
      <c r="F52" s="84"/>
      <c r="G52" s="84"/>
      <c r="H52" s="85"/>
      <c r="I52" s="85"/>
    </row>
    <row r="53" spans="1:9" s="83" customFormat="1" ht="18" x14ac:dyDescent="0.25">
      <c r="A53" s="84"/>
      <c r="B53" s="84"/>
      <c r="C53" s="84"/>
      <c r="D53" s="84"/>
      <c r="E53" s="84"/>
      <c r="F53" s="84"/>
      <c r="G53" s="84"/>
      <c r="H53" s="85"/>
      <c r="I53" s="85"/>
    </row>
    <row r="54" spans="1:9" s="83" customFormat="1" ht="18" x14ac:dyDescent="0.25">
      <c r="A54" s="84"/>
      <c r="B54" s="84"/>
      <c r="C54" s="84"/>
      <c r="D54" s="84"/>
      <c r="E54" s="84"/>
      <c r="F54" s="84"/>
      <c r="G54" s="84"/>
      <c r="H54" s="85"/>
      <c r="I54" s="85"/>
    </row>
    <row r="55" spans="1:9" s="83" customFormat="1" ht="18" x14ac:dyDescent="0.25">
      <c r="A55" s="84"/>
      <c r="B55" s="84"/>
      <c r="C55" s="84"/>
      <c r="D55" s="84"/>
      <c r="E55" s="84"/>
      <c r="F55" s="84"/>
      <c r="G55" s="84"/>
      <c r="H55" s="85"/>
      <c r="I55" s="85"/>
    </row>
    <row r="56" spans="1:9" s="83" customFormat="1" ht="18" x14ac:dyDescent="0.25">
      <c r="A56" s="84"/>
      <c r="B56" s="84"/>
      <c r="C56" s="84"/>
      <c r="D56" s="84"/>
      <c r="E56" s="84"/>
      <c r="F56" s="84"/>
      <c r="G56" s="84"/>
      <c r="H56" s="85"/>
      <c r="I56" s="85"/>
    </row>
    <row r="57" spans="1:9" s="83" customFormat="1" ht="18" x14ac:dyDescent="0.25">
      <c r="A57" s="84"/>
      <c r="B57" s="84"/>
      <c r="C57" s="84"/>
      <c r="D57" s="84"/>
      <c r="E57" s="84"/>
      <c r="F57" s="84"/>
      <c r="G57" s="84"/>
      <c r="H57" s="85"/>
      <c r="I57" s="85"/>
    </row>
    <row r="58" spans="1:9" s="83" customFormat="1" ht="18" x14ac:dyDescent="0.25">
      <c r="A58" s="84"/>
      <c r="B58" s="84"/>
      <c r="C58" s="84"/>
      <c r="D58" s="84"/>
      <c r="E58" s="84"/>
      <c r="F58" s="84"/>
      <c r="G58" s="84"/>
      <c r="H58" s="85"/>
      <c r="I58" s="85"/>
    </row>
    <row r="59" spans="1:9" s="83" customFormat="1" ht="18" x14ac:dyDescent="0.25">
      <c r="A59" s="84"/>
      <c r="B59" s="84"/>
      <c r="C59" s="84"/>
      <c r="D59" s="84"/>
      <c r="E59" s="84"/>
      <c r="F59" s="84"/>
      <c r="G59" s="84"/>
      <c r="H59" s="85"/>
      <c r="I59" s="85"/>
    </row>
    <row r="60" spans="1:9" s="83" customFormat="1" ht="15.75" x14ac:dyDescent="0.25">
      <c r="A60" s="140" t="s">
        <v>20</v>
      </c>
      <c r="B60" s="167"/>
      <c r="C60" s="167"/>
      <c r="D60" s="167"/>
      <c r="E60" s="167"/>
      <c r="F60" s="167"/>
      <c r="G60" s="167"/>
      <c r="H60" s="167"/>
      <c r="I60" s="167"/>
    </row>
    <row r="61" spans="1:9" ht="25.5" x14ac:dyDescent="0.25">
      <c r="A61" s="26" t="s">
        <v>14</v>
      </c>
      <c r="B61" s="25" t="s">
        <v>15</v>
      </c>
      <c r="C61" s="25" t="s">
        <v>16</v>
      </c>
      <c r="D61" s="25" t="s">
        <v>21</v>
      </c>
      <c r="E61" s="87" t="s">
        <v>173</v>
      </c>
      <c r="F61" s="26" t="s">
        <v>170</v>
      </c>
      <c r="G61" s="26" t="s">
        <v>171</v>
      </c>
      <c r="H61" s="26" t="s">
        <v>58</v>
      </c>
      <c r="I61" s="26" t="s">
        <v>172</v>
      </c>
    </row>
    <row r="62" spans="1:9" ht="15.75" customHeight="1" x14ac:dyDescent="0.25">
      <c r="A62" s="13">
        <v>3</v>
      </c>
      <c r="B62" s="13"/>
      <c r="C62" s="13"/>
      <c r="D62" s="13" t="s">
        <v>22</v>
      </c>
      <c r="E62" s="98">
        <f>SUM(E63,E72,E80)</f>
        <v>14256610.850000001</v>
      </c>
      <c r="F62" s="98">
        <f>SUM(F63+F72+F80+F81)</f>
        <v>2313187.92</v>
      </c>
      <c r="G62" s="98">
        <f>SUM(G63+G72+G80+G81)</f>
        <v>2863068.5</v>
      </c>
      <c r="H62" s="98">
        <f>SUM(H63+H72+H80+H81)</f>
        <v>2927452.5</v>
      </c>
      <c r="I62" s="98">
        <f>SUM(I63+I72+I80+I81)</f>
        <v>2992027.5</v>
      </c>
    </row>
    <row r="63" spans="1:9" ht="15.75" customHeight="1" x14ac:dyDescent="0.25">
      <c r="A63" s="13"/>
      <c r="B63" s="18">
        <v>31</v>
      </c>
      <c r="C63" s="18"/>
      <c r="D63" s="18" t="s">
        <v>23</v>
      </c>
      <c r="E63" s="51">
        <f>SUM(E64:E71)</f>
        <v>12481548.9</v>
      </c>
      <c r="F63" s="51">
        <f>SUM(F64:F71)</f>
        <v>1977658.43</v>
      </c>
      <c r="G63" s="51">
        <f>'POSEBNI DIO'!G9</f>
        <v>2443702.5</v>
      </c>
      <c r="H63" s="51">
        <v>2508086.5</v>
      </c>
      <c r="I63" s="51">
        <v>2572661.5</v>
      </c>
    </row>
    <row r="64" spans="1:9" s="83" customFormat="1" ht="15.75" customHeight="1" x14ac:dyDescent="0.25">
      <c r="A64" s="13"/>
      <c r="B64" s="18"/>
      <c r="C64" s="18">
        <v>11</v>
      </c>
      <c r="D64" s="15" t="s">
        <v>18</v>
      </c>
      <c r="E64" s="50">
        <v>582994.96</v>
      </c>
      <c r="F64" s="51">
        <v>1802968</v>
      </c>
      <c r="G64" s="51"/>
      <c r="H64" s="51"/>
      <c r="I64" s="51"/>
    </row>
    <row r="65" spans="1:12" s="83" customFormat="1" ht="30.75" customHeight="1" x14ac:dyDescent="0.25">
      <c r="A65" s="13"/>
      <c r="B65" s="18"/>
      <c r="C65" s="18">
        <v>32</v>
      </c>
      <c r="D65" s="20" t="s">
        <v>128</v>
      </c>
      <c r="E65" s="50"/>
      <c r="F65" s="51"/>
      <c r="G65" s="51"/>
      <c r="H65" s="51"/>
      <c r="I65" s="51"/>
    </row>
    <row r="66" spans="1:12" s="83" customFormat="1" ht="28.5" customHeight="1" x14ac:dyDescent="0.25">
      <c r="A66" s="13"/>
      <c r="B66" s="18"/>
      <c r="C66" s="18">
        <v>43</v>
      </c>
      <c r="D66" s="21" t="s">
        <v>63</v>
      </c>
      <c r="E66" s="50"/>
      <c r="F66" s="51">
        <v>87713</v>
      </c>
      <c r="G66" s="51"/>
      <c r="H66" s="51"/>
      <c r="I66" s="51"/>
    </row>
    <row r="67" spans="1:12" s="83" customFormat="1" ht="15.75" customHeight="1" x14ac:dyDescent="0.25">
      <c r="A67" s="13"/>
      <c r="B67" s="18"/>
      <c r="C67" s="18">
        <v>51</v>
      </c>
      <c r="D67" s="21" t="s">
        <v>131</v>
      </c>
      <c r="E67" s="50">
        <v>413987.18</v>
      </c>
      <c r="F67" s="51">
        <v>66974.429999999993</v>
      </c>
      <c r="G67" s="51"/>
      <c r="H67" s="51"/>
      <c r="I67" s="51"/>
    </row>
    <row r="68" spans="1:12" s="83" customFormat="1" ht="15.75" customHeight="1" x14ac:dyDescent="0.25">
      <c r="A68" s="13"/>
      <c r="B68" s="18"/>
      <c r="C68" s="18">
        <v>52</v>
      </c>
      <c r="D68" s="21" t="s">
        <v>62</v>
      </c>
      <c r="E68" s="50"/>
      <c r="F68" s="51">
        <v>20003</v>
      </c>
      <c r="G68" s="51"/>
      <c r="H68" s="51"/>
      <c r="I68" s="51"/>
    </row>
    <row r="69" spans="1:12" s="83" customFormat="1" ht="29.25" customHeight="1" x14ac:dyDescent="0.25">
      <c r="A69" s="13"/>
      <c r="B69" s="18"/>
      <c r="C69" s="18">
        <v>54</v>
      </c>
      <c r="D69" s="21" t="s">
        <v>129</v>
      </c>
      <c r="E69" s="50">
        <v>11484566.76</v>
      </c>
      <c r="F69" s="51">
        <v>0</v>
      </c>
      <c r="G69" s="51"/>
      <c r="H69" s="51"/>
      <c r="I69" s="51"/>
      <c r="J69" s="101"/>
    </row>
    <row r="70" spans="1:12" s="83" customFormat="1" ht="26.25" customHeight="1" x14ac:dyDescent="0.25">
      <c r="A70" s="13"/>
      <c r="B70" s="18"/>
      <c r="C70" s="18">
        <v>64</v>
      </c>
      <c r="D70" s="21" t="s">
        <v>130</v>
      </c>
      <c r="E70" s="50"/>
      <c r="F70" s="51"/>
      <c r="G70" s="51"/>
      <c r="H70" s="51"/>
      <c r="I70" s="51"/>
    </row>
    <row r="71" spans="1:12" x14ac:dyDescent="0.25">
      <c r="A71" s="14"/>
      <c r="B71" s="14"/>
      <c r="C71" s="15">
        <v>11</v>
      </c>
      <c r="D71" s="15" t="s">
        <v>18</v>
      </c>
      <c r="E71" s="50"/>
      <c r="F71" s="51"/>
      <c r="G71" s="51"/>
      <c r="H71" s="51"/>
      <c r="I71" s="51"/>
    </row>
    <row r="72" spans="1:12" x14ac:dyDescent="0.25">
      <c r="A72" s="14"/>
      <c r="B72" s="14">
        <v>32</v>
      </c>
      <c r="C72" s="15"/>
      <c r="D72" s="14" t="s">
        <v>41</v>
      </c>
      <c r="E72" s="50">
        <f>SUM(E73:E79)</f>
        <v>1759135.0700000003</v>
      </c>
      <c r="F72" s="51">
        <f>SUM(F73:F79)</f>
        <v>332797.49</v>
      </c>
      <c r="G72" s="51">
        <f>'POSEBNI DIO'!G10</f>
        <v>342299</v>
      </c>
      <c r="H72" s="51">
        <f>'POSEBNI DIO'!H10</f>
        <v>342299</v>
      </c>
      <c r="I72" s="51">
        <f>'POSEBNI DIO'!I10</f>
        <v>342299</v>
      </c>
      <c r="L72" s="47"/>
    </row>
    <row r="73" spans="1:12" s="83" customFormat="1" x14ac:dyDescent="0.25">
      <c r="A73" s="14"/>
      <c r="B73" s="14"/>
      <c r="C73" s="18">
        <v>11</v>
      </c>
      <c r="D73" s="15" t="s">
        <v>18</v>
      </c>
      <c r="E73" s="50">
        <v>23126.84</v>
      </c>
      <c r="F73" s="51">
        <v>103844.88</v>
      </c>
      <c r="G73" s="51"/>
      <c r="H73" s="51"/>
      <c r="I73" s="51"/>
    </row>
    <row r="74" spans="1:12" s="83" customFormat="1" ht="25.5" x14ac:dyDescent="0.25">
      <c r="A74" s="14"/>
      <c r="B74" s="14"/>
      <c r="C74" s="18">
        <v>32</v>
      </c>
      <c r="D74" s="20" t="s">
        <v>128</v>
      </c>
      <c r="E74" s="50">
        <v>410026.52</v>
      </c>
      <c r="F74" s="51">
        <v>120295</v>
      </c>
      <c r="G74" s="51"/>
      <c r="H74" s="51"/>
      <c r="I74" s="51"/>
    </row>
    <row r="75" spans="1:12" s="83" customFormat="1" ht="25.5" x14ac:dyDescent="0.25">
      <c r="A75" s="14"/>
      <c r="B75" s="14"/>
      <c r="C75" s="18">
        <v>43</v>
      </c>
      <c r="D75" s="21" t="s">
        <v>63</v>
      </c>
      <c r="E75" s="50">
        <v>792500.75</v>
      </c>
      <c r="F75" s="51">
        <v>100755.61</v>
      </c>
      <c r="G75" s="51"/>
      <c r="H75" s="51"/>
      <c r="I75" s="51"/>
    </row>
    <row r="76" spans="1:12" s="83" customFormat="1" x14ac:dyDescent="0.25">
      <c r="A76" s="14"/>
      <c r="B76" s="14"/>
      <c r="C76" s="18">
        <v>51</v>
      </c>
      <c r="D76" s="21" t="s">
        <v>131</v>
      </c>
      <c r="E76" s="50">
        <v>34327.74</v>
      </c>
      <c r="F76" s="51">
        <v>5247</v>
      </c>
      <c r="G76" s="51"/>
      <c r="H76" s="51"/>
      <c r="I76" s="51"/>
    </row>
    <row r="77" spans="1:12" s="83" customFormat="1" x14ac:dyDescent="0.25">
      <c r="A77" s="14"/>
      <c r="B77" s="14"/>
      <c r="C77" s="18">
        <v>52</v>
      </c>
      <c r="D77" s="21" t="s">
        <v>62</v>
      </c>
      <c r="E77" s="50">
        <v>375139.62</v>
      </c>
      <c r="F77" s="51">
        <v>2655</v>
      </c>
      <c r="G77" s="51"/>
      <c r="H77" s="51"/>
      <c r="I77" s="51"/>
    </row>
    <row r="78" spans="1:12" s="83" customFormat="1" ht="25.5" x14ac:dyDescent="0.25">
      <c r="A78" s="14"/>
      <c r="B78" s="14"/>
      <c r="C78" s="18">
        <v>54</v>
      </c>
      <c r="D78" s="21" t="s">
        <v>129</v>
      </c>
      <c r="E78" s="50">
        <v>124013.6</v>
      </c>
      <c r="F78" s="51"/>
      <c r="G78" s="51"/>
      <c r="H78" s="51"/>
      <c r="I78" s="51"/>
    </row>
    <row r="79" spans="1:12" ht="25.5" x14ac:dyDescent="0.25">
      <c r="A79" s="14"/>
      <c r="B79" s="14"/>
      <c r="C79" s="18">
        <v>64</v>
      </c>
      <c r="D79" s="21" t="s">
        <v>130</v>
      </c>
      <c r="E79" s="50"/>
      <c r="F79" s="51"/>
      <c r="G79" s="51"/>
      <c r="H79" s="51"/>
      <c r="I79" s="51"/>
    </row>
    <row r="80" spans="1:12" x14ac:dyDescent="0.25">
      <c r="A80" s="14"/>
      <c r="B80" s="14">
        <v>34</v>
      </c>
      <c r="C80" s="15"/>
      <c r="D80" s="15" t="s">
        <v>109</v>
      </c>
      <c r="E80" s="50">
        <f>'POSEBNI DIO'!E11</f>
        <v>15926.88</v>
      </c>
      <c r="F80" s="51">
        <f>'POSEBNI DIO'!F11</f>
        <v>1532</v>
      </c>
      <c r="G80" s="51">
        <f>'POSEBNI DIO'!G11</f>
        <v>1567</v>
      </c>
      <c r="H80" s="51">
        <f>'POSEBNI DIO'!H11</f>
        <v>1567</v>
      </c>
      <c r="I80" s="51">
        <f>'POSEBNI DIO'!I11</f>
        <v>1567</v>
      </c>
    </row>
    <row r="81" spans="1:9" s="83" customFormat="1" x14ac:dyDescent="0.25">
      <c r="A81" s="14"/>
      <c r="B81" s="14">
        <v>37</v>
      </c>
      <c r="C81" s="15"/>
      <c r="D81" s="15" t="s">
        <v>166</v>
      </c>
      <c r="E81" s="50"/>
      <c r="F81" s="51">
        <v>1200</v>
      </c>
      <c r="G81" s="51">
        <f>'POSEBNI DIO'!G12</f>
        <v>75500</v>
      </c>
      <c r="H81" s="51">
        <v>75500</v>
      </c>
      <c r="I81" s="51">
        <v>75500</v>
      </c>
    </row>
    <row r="82" spans="1:9" s="83" customFormat="1" x14ac:dyDescent="0.25">
      <c r="A82" s="14"/>
      <c r="B82" s="14">
        <v>38</v>
      </c>
      <c r="C82" s="15"/>
      <c r="D82" s="15"/>
      <c r="E82" s="50"/>
      <c r="F82" s="51"/>
      <c r="G82" s="51"/>
      <c r="H82" s="51"/>
      <c r="I82" s="51"/>
    </row>
    <row r="83" spans="1:9" s="83" customFormat="1" x14ac:dyDescent="0.25">
      <c r="A83" s="14"/>
      <c r="B83" s="33"/>
      <c r="C83" s="15">
        <v>43</v>
      </c>
      <c r="D83" s="15"/>
      <c r="E83" s="50"/>
      <c r="F83" s="51"/>
      <c r="G83" s="51"/>
      <c r="H83" s="51"/>
      <c r="I83" s="51"/>
    </row>
    <row r="84" spans="1:9" ht="25.5" x14ac:dyDescent="0.25">
      <c r="A84" s="16">
        <v>4</v>
      </c>
      <c r="B84" s="17"/>
      <c r="C84" s="17"/>
      <c r="D84" s="31" t="s">
        <v>24</v>
      </c>
      <c r="E84" s="105">
        <f>SUM(E91+E88)</f>
        <v>811727.96</v>
      </c>
      <c r="F84" s="98">
        <f>SUM(F87+F91)</f>
        <v>94943.05</v>
      </c>
      <c r="G84" s="98">
        <f>SUM(G85,G87)</f>
        <v>98484.28</v>
      </c>
      <c r="H84" s="98">
        <f t="shared" ref="H84:I84" si="7">SUM(H85,H87)</f>
        <v>95322.28</v>
      </c>
      <c r="I84" s="98">
        <f t="shared" si="7"/>
        <v>95322.28</v>
      </c>
    </row>
    <row r="85" spans="1:9" ht="38.25" x14ac:dyDescent="0.25">
      <c r="A85" s="18"/>
      <c r="B85" s="18">
        <v>41</v>
      </c>
      <c r="C85" s="18"/>
      <c r="D85" s="32" t="s">
        <v>25</v>
      </c>
      <c r="E85" s="50"/>
      <c r="F85" s="51"/>
      <c r="G85" s="51"/>
      <c r="H85" s="51"/>
      <c r="I85" s="52"/>
    </row>
    <row r="86" spans="1:9" x14ac:dyDescent="0.25">
      <c r="A86" s="18"/>
      <c r="B86" s="18"/>
      <c r="C86" s="15">
        <v>11</v>
      </c>
      <c r="D86" s="15" t="s">
        <v>18</v>
      </c>
      <c r="E86" s="50"/>
      <c r="F86" s="51"/>
      <c r="G86" s="51"/>
      <c r="H86" s="51"/>
      <c r="I86" s="52"/>
    </row>
    <row r="87" spans="1:9" ht="38.25" x14ac:dyDescent="0.25">
      <c r="A87" s="94"/>
      <c r="B87" s="95">
        <v>42</v>
      </c>
      <c r="C87" s="94"/>
      <c r="D87" s="89" t="s">
        <v>65</v>
      </c>
      <c r="E87" s="53"/>
      <c r="F87" s="53">
        <f>'POSEBNI DIO'!F18</f>
        <v>75193.05</v>
      </c>
      <c r="G87" s="53">
        <f>'POSEBNI DIO'!G18</f>
        <v>98484.28</v>
      </c>
      <c r="H87" s="53">
        <f>'POSEBNI DIO'!H18</f>
        <v>95322.28</v>
      </c>
      <c r="I87" s="53">
        <f>'POSEBNI DIO'!I18</f>
        <v>95322.28</v>
      </c>
    </row>
    <row r="88" spans="1:9" ht="25.5" x14ac:dyDescent="0.25">
      <c r="A88" s="94"/>
      <c r="B88" s="94"/>
      <c r="C88" s="94">
        <v>54</v>
      </c>
      <c r="D88" s="21" t="s">
        <v>129</v>
      </c>
      <c r="E88" s="53">
        <v>748511.52</v>
      </c>
      <c r="F88" s="53">
        <f>'POSEBNI DIO'!F18</f>
        <v>75193.05</v>
      </c>
      <c r="G88" s="53"/>
      <c r="H88" s="53"/>
      <c r="I88" s="53"/>
    </row>
    <row r="89" spans="1:9" s="83" customFormat="1" ht="25.5" x14ac:dyDescent="0.25">
      <c r="A89" s="94"/>
      <c r="B89" s="94"/>
      <c r="C89" s="94">
        <v>64</v>
      </c>
      <c r="D89" s="21" t="s">
        <v>130</v>
      </c>
      <c r="E89" s="53"/>
      <c r="F89" s="53"/>
      <c r="G89" s="53"/>
      <c r="H89" s="53"/>
      <c r="I89" s="53"/>
    </row>
    <row r="90" spans="1:9" s="83" customFormat="1" x14ac:dyDescent="0.25">
      <c r="A90" s="94"/>
      <c r="B90" s="94"/>
      <c r="C90" s="94">
        <v>11</v>
      </c>
      <c r="D90" s="15" t="s">
        <v>18</v>
      </c>
      <c r="E90" s="53"/>
      <c r="F90" s="53"/>
      <c r="G90" s="53"/>
      <c r="H90" s="53"/>
      <c r="I90" s="53"/>
    </row>
    <row r="91" spans="1:9" ht="45" x14ac:dyDescent="0.25">
      <c r="A91" s="94"/>
      <c r="B91" s="95">
        <v>45</v>
      </c>
      <c r="C91" s="94"/>
      <c r="D91" s="97" t="s">
        <v>121</v>
      </c>
      <c r="E91" s="53">
        <f>'POSEBNI DIO'!E19</f>
        <v>63216.44</v>
      </c>
      <c r="F91" s="53">
        <f>'POSEBNI DIO'!F19</f>
        <v>19750</v>
      </c>
      <c r="G91" s="53"/>
      <c r="H91" s="53"/>
      <c r="I91" s="53"/>
    </row>
    <row r="92" spans="1:9" ht="25.5" x14ac:dyDescent="0.25">
      <c r="A92" s="94"/>
      <c r="B92" s="94"/>
      <c r="C92" s="104">
        <v>64</v>
      </c>
      <c r="D92" s="21" t="s">
        <v>130</v>
      </c>
      <c r="E92" s="53"/>
      <c r="F92" s="53"/>
      <c r="G92" s="53"/>
      <c r="H92" s="53"/>
      <c r="I92" s="53"/>
    </row>
    <row r="93" spans="1:9" x14ac:dyDescent="0.25">
      <c r="E93" s="47">
        <f>SUM(E84+E62)</f>
        <v>15068338.810000002</v>
      </c>
      <c r="F93" s="47">
        <f>SUM(F84+F62)</f>
        <v>2408130.9699999997</v>
      </c>
      <c r="G93" s="47">
        <f>SUM(G84+G62)</f>
        <v>2961552.78</v>
      </c>
      <c r="H93" s="47">
        <f>SUM(H84+H62)</f>
        <v>3022774.78</v>
      </c>
      <c r="I93" s="47">
        <f>SUM(I84+I62)</f>
        <v>3087349.78</v>
      </c>
    </row>
  </sheetData>
  <mergeCells count="5">
    <mergeCell ref="A7:I7"/>
    <mergeCell ref="A60:I60"/>
    <mergeCell ref="A1:I1"/>
    <mergeCell ref="A3:I3"/>
    <mergeCell ref="A5:I5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topLeftCell="A4" workbookViewId="0">
      <selection activeCell="F17" sqref="F17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40" t="s">
        <v>64</v>
      </c>
      <c r="B1" s="140"/>
      <c r="C1" s="140"/>
      <c r="D1" s="140"/>
      <c r="E1" s="140"/>
      <c r="F1" s="140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40" t="s">
        <v>38</v>
      </c>
      <c r="B3" s="140"/>
      <c r="C3" s="140"/>
      <c r="D3" s="140"/>
      <c r="E3" s="158"/>
      <c r="F3" s="158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40" t="s">
        <v>13</v>
      </c>
      <c r="B5" s="141"/>
      <c r="C5" s="141"/>
      <c r="D5" s="141"/>
      <c r="E5" s="141"/>
      <c r="F5" s="141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40" t="s">
        <v>26</v>
      </c>
      <c r="B7" s="167"/>
      <c r="C7" s="167"/>
      <c r="D7" s="167"/>
      <c r="E7" s="167"/>
      <c r="F7" s="167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27</v>
      </c>
      <c r="B9" s="25" t="s">
        <v>169</v>
      </c>
      <c r="C9" s="26" t="s">
        <v>170</v>
      </c>
      <c r="D9" s="26" t="s">
        <v>171</v>
      </c>
      <c r="E9" s="26" t="s">
        <v>58</v>
      </c>
      <c r="F9" s="26" t="s">
        <v>172</v>
      </c>
    </row>
    <row r="10" spans="1:6" ht="15.75" customHeight="1" x14ac:dyDescent="0.25">
      <c r="A10" s="13" t="s">
        <v>28</v>
      </c>
      <c r="B10" s="50">
        <f>B16</f>
        <v>14530144.99</v>
      </c>
      <c r="C10" s="50">
        <f t="shared" ref="C10:F10" si="0">SUM(C11,C14,C16)</f>
        <v>2188389.4300000002</v>
      </c>
      <c r="D10" s="50">
        <f t="shared" si="0"/>
        <v>2764257.78</v>
      </c>
      <c r="E10" s="50">
        <f t="shared" si="0"/>
        <v>2828479.78</v>
      </c>
      <c r="F10" s="50">
        <f t="shared" si="0"/>
        <v>2893054.78</v>
      </c>
    </row>
    <row r="11" spans="1:6" ht="15.75" customHeight="1" x14ac:dyDescent="0.25">
      <c r="A11" s="13" t="s">
        <v>29</v>
      </c>
      <c r="B11" s="50">
        <f>B12+B13</f>
        <v>0</v>
      </c>
      <c r="C11" s="50">
        <f t="shared" ref="C11:F11" si="1">C12+C13</f>
        <v>0</v>
      </c>
      <c r="D11" s="50">
        <f t="shared" si="1"/>
        <v>0</v>
      </c>
      <c r="E11" s="50">
        <f t="shared" si="1"/>
        <v>0</v>
      </c>
      <c r="F11" s="50">
        <f t="shared" si="1"/>
        <v>0</v>
      </c>
    </row>
    <row r="12" spans="1:6" ht="25.5" x14ac:dyDescent="0.25">
      <c r="A12" s="20" t="s">
        <v>30</v>
      </c>
      <c r="B12" s="50"/>
      <c r="C12" s="51"/>
      <c r="D12" s="51"/>
      <c r="E12" s="51"/>
      <c r="F12" s="51"/>
    </row>
    <row r="13" spans="1:6" x14ac:dyDescent="0.25">
      <c r="A13" s="19" t="s">
        <v>31</v>
      </c>
      <c r="B13" s="50"/>
      <c r="C13" s="51"/>
      <c r="D13" s="51"/>
      <c r="E13" s="51"/>
      <c r="F13" s="51"/>
    </row>
    <row r="14" spans="1:6" x14ac:dyDescent="0.25">
      <c r="A14" s="13" t="s">
        <v>32</v>
      </c>
      <c r="B14" s="50">
        <f>B15</f>
        <v>0</v>
      </c>
      <c r="C14" s="50">
        <f t="shared" ref="C14:F14" si="2">C15</f>
        <v>0</v>
      </c>
      <c r="D14" s="50">
        <f t="shared" si="2"/>
        <v>0</v>
      </c>
      <c r="E14" s="50">
        <f t="shared" si="2"/>
        <v>0</v>
      </c>
      <c r="F14" s="50">
        <f t="shared" si="2"/>
        <v>0</v>
      </c>
    </row>
    <row r="15" spans="1:6" ht="25.5" x14ac:dyDescent="0.25">
      <c r="A15" s="21" t="s">
        <v>33</v>
      </c>
      <c r="B15" s="50"/>
      <c r="C15" s="51"/>
      <c r="D15" s="51"/>
      <c r="E15" s="51"/>
      <c r="F15" s="52"/>
    </row>
    <row r="16" spans="1:6" x14ac:dyDescent="0.25">
      <c r="A16" s="49" t="s">
        <v>69</v>
      </c>
      <c r="B16" s="53">
        <f>B17</f>
        <v>14530144.99</v>
      </c>
      <c r="C16" s="53">
        <f>C17</f>
        <v>2188389.4300000002</v>
      </c>
      <c r="D16" s="53">
        <f t="shared" ref="D16:F16" si="3">D17</f>
        <v>2764257.78</v>
      </c>
      <c r="E16" s="53">
        <f t="shared" si="3"/>
        <v>2828479.78</v>
      </c>
      <c r="F16" s="53">
        <f t="shared" si="3"/>
        <v>2893054.78</v>
      </c>
    </row>
    <row r="17" spans="1:6" x14ac:dyDescent="0.25">
      <c r="A17" s="48" t="s">
        <v>70</v>
      </c>
      <c r="B17" s="53">
        <v>14530144.99</v>
      </c>
      <c r="C17" s="53">
        <v>2188389.4300000002</v>
      </c>
      <c r="D17" s="53">
        <f>'POSEBNI DIO Razina 4'!C4-'POSEBNI DIO Razina 4'!D20-'POSEBNI DIO Razina 4'!H4-'POSEBNI DIO Razina 4'!K4-'POSEBNI DIO Razina 4'!L4</f>
        <v>2764257.78</v>
      </c>
      <c r="E17" s="53">
        <f>'POSEBNI DIO Razina 4'!C63-'POSEBNI DIO Razina 4'!D80-'POSEBNI DIO Razina 4'!H63-'POSEBNI DIO Razina 4'!K63-'POSEBNI DIO Razina 4'!L63</f>
        <v>2828479.78</v>
      </c>
      <c r="F17" s="53">
        <f>'POSEBNI DIO Razina 4'!C125-'POSEBNI DIO Razina 4'!D142-'POSEBNI DIO Razina 4'!H125-'POSEBNI DIO Razina 4'!K125-'POSEBNI DIO Razina 4'!L125</f>
        <v>2893054.78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I8" sqref="I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0" t="s">
        <v>64</v>
      </c>
      <c r="B1" s="140"/>
      <c r="C1" s="140"/>
      <c r="D1" s="140"/>
      <c r="E1" s="140"/>
      <c r="F1" s="140"/>
      <c r="G1" s="140"/>
      <c r="H1" s="140"/>
      <c r="I1" s="14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40" t="s">
        <v>38</v>
      </c>
      <c r="B3" s="140"/>
      <c r="C3" s="140"/>
      <c r="D3" s="140"/>
      <c r="E3" s="140"/>
      <c r="F3" s="140"/>
      <c r="G3" s="140"/>
      <c r="H3" s="158"/>
      <c r="I3" s="158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40" t="s">
        <v>34</v>
      </c>
      <c r="B5" s="141"/>
      <c r="C5" s="141"/>
      <c r="D5" s="141"/>
      <c r="E5" s="141"/>
      <c r="F5" s="141"/>
      <c r="G5" s="141"/>
      <c r="H5" s="141"/>
      <c r="I5" s="14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14</v>
      </c>
      <c r="B7" s="25" t="s">
        <v>15</v>
      </c>
      <c r="C7" s="25" t="s">
        <v>16</v>
      </c>
      <c r="D7" s="25" t="s">
        <v>68</v>
      </c>
      <c r="E7" s="25" t="s">
        <v>169</v>
      </c>
      <c r="F7" s="26" t="s">
        <v>170</v>
      </c>
      <c r="G7" s="26" t="s">
        <v>171</v>
      </c>
      <c r="H7" s="26" t="s">
        <v>58</v>
      </c>
      <c r="I7" s="26" t="s">
        <v>172</v>
      </c>
    </row>
    <row r="8" spans="1:9" ht="25.5" x14ac:dyDescent="0.25">
      <c r="A8" s="13">
        <v>8</v>
      </c>
      <c r="B8" s="13"/>
      <c r="C8" s="13"/>
      <c r="D8" s="13" t="s">
        <v>35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42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43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36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44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18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45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E29A-70FF-4BBB-A3E1-3224F2DA330C}">
  <sheetPr>
    <pageSetUpPr fitToPage="1"/>
  </sheetPr>
  <dimension ref="A1:O20"/>
  <sheetViews>
    <sheetView workbookViewId="0">
      <selection activeCell="I13" sqref="I13"/>
    </sheetView>
  </sheetViews>
  <sheetFormatPr defaultRowHeight="15" x14ac:dyDescent="0.25"/>
  <cols>
    <col min="1" max="1" width="7.42578125" style="83" bestFit="1" customWidth="1"/>
    <col min="2" max="2" width="8.42578125" style="83" bestFit="1" customWidth="1"/>
    <col min="3" max="3" width="8.7109375" style="83" customWidth="1"/>
    <col min="4" max="4" width="30" style="83" customWidth="1"/>
    <col min="5" max="9" width="25.28515625" style="83" customWidth="1"/>
    <col min="10" max="16384" width="9.140625" style="83"/>
  </cols>
  <sheetData>
    <row r="1" spans="1:15" ht="15.75" x14ac:dyDescent="0.25">
      <c r="A1" s="140" t="s">
        <v>119</v>
      </c>
      <c r="B1" s="140"/>
      <c r="C1" s="140"/>
      <c r="D1" s="140"/>
      <c r="E1" s="140"/>
      <c r="F1" s="140"/>
      <c r="G1" s="140"/>
      <c r="H1" s="140"/>
      <c r="I1" s="140"/>
    </row>
    <row r="2" spans="1:15" ht="18" x14ac:dyDescent="0.25">
      <c r="A2" s="84"/>
      <c r="B2" s="84"/>
      <c r="C2" s="84"/>
      <c r="D2" s="84"/>
      <c r="E2" s="84"/>
      <c r="F2" s="84"/>
      <c r="G2" s="84"/>
      <c r="H2" s="85"/>
      <c r="I2" s="85"/>
    </row>
    <row r="3" spans="1:15" ht="15.75" x14ac:dyDescent="0.25">
      <c r="A3" s="140" t="s">
        <v>37</v>
      </c>
      <c r="B3" s="141"/>
      <c r="C3" s="141"/>
      <c r="D3" s="141"/>
      <c r="E3" s="141"/>
      <c r="F3" s="141"/>
      <c r="G3" s="141"/>
      <c r="H3" s="141"/>
      <c r="I3" s="141"/>
    </row>
    <row r="4" spans="1:15" ht="18" x14ac:dyDescent="0.25">
      <c r="A4" s="84"/>
      <c r="B4" s="84"/>
      <c r="C4" s="84"/>
      <c r="D4" s="84"/>
      <c r="E4" s="84"/>
      <c r="F4" s="84"/>
      <c r="G4" s="84"/>
      <c r="H4" s="85"/>
      <c r="I4" s="85"/>
    </row>
    <row r="5" spans="1:15" ht="25.5" x14ac:dyDescent="0.25">
      <c r="A5" s="172" t="s">
        <v>39</v>
      </c>
      <c r="B5" s="173"/>
      <c r="C5" s="174"/>
      <c r="D5" s="87" t="s">
        <v>40</v>
      </c>
      <c r="E5" s="87" t="s">
        <v>169</v>
      </c>
      <c r="F5" s="88" t="s">
        <v>170</v>
      </c>
      <c r="G5" s="88" t="s">
        <v>171</v>
      </c>
      <c r="H5" s="88" t="s">
        <v>58</v>
      </c>
      <c r="I5" s="88" t="s">
        <v>172</v>
      </c>
    </row>
    <row r="6" spans="1:15" x14ac:dyDescent="0.25">
      <c r="A6" s="175" t="s">
        <v>46</v>
      </c>
      <c r="B6" s="176"/>
      <c r="C6" s="177"/>
      <c r="D6" s="91" t="s">
        <v>47</v>
      </c>
      <c r="E6" s="98">
        <f>E7+E14</f>
        <v>15068338.809999999</v>
      </c>
      <c r="F6" s="98">
        <f>F7+F14</f>
        <v>2408130.9699999997</v>
      </c>
      <c r="G6" s="98">
        <f>G7+G14</f>
        <v>2961552.78</v>
      </c>
      <c r="H6" s="98">
        <f>H7+H14</f>
        <v>3018790.78</v>
      </c>
      <c r="I6" s="98">
        <f t="shared" ref="G6:I6" si="0">I7+I14</f>
        <v>3083365.78</v>
      </c>
    </row>
    <row r="7" spans="1:15" x14ac:dyDescent="0.25">
      <c r="A7" s="175" t="s">
        <v>48</v>
      </c>
      <c r="B7" s="176"/>
      <c r="C7" s="177"/>
      <c r="D7" s="91" t="s">
        <v>49</v>
      </c>
      <c r="E7" s="98">
        <f>E8</f>
        <v>14256610.85</v>
      </c>
      <c r="F7" s="98">
        <f>F8</f>
        <v>2313187.92</v>
      </c>
      <c r="G7" s="98">
        <f>G8</f>
        <v>2863068.5</v>
      </c>
      <c r="H7" s="98">
        <f t="shared" ref="H7:I7" si="1">H8</f>
        <v>2923468.5</v>
      </c>
      <c r="I7" s="98">
        <f t="shared" si="1"/>
        <v>2988043.5</v>
      </c>
    </row>
    <row r="8" spans="1:15" x14ac:dyDescent="0.25">
      <c r="A8" s="169">
        <v>3</v>
      </c>
      <c r="B8" s="170"/>
      <c r="C8" s="171"/>
      <c r="D8" s="90" t="s">
        <v>22</v>
      </c>
      <c r="E8" s="51">
        <v>14256610.85</v>
      </c>
      <c r="F8" s="51">
        <f>SUM(F9+F10+F11+F12)</f>
        <v>2313187.92</v>
      </c>
      <c r="G8" s="51">
        <f>SUM(G9:G12)</f>
        <v>2863068.5</v>
      </c>
      <c r="H8" s="51">
        <f t="shared" ref="H8:I8" si="2">SUM(H9:H12)</f>
        <v>2923468.5</v>
      </c>
      <c r="I8" s="51">
        <f t="shared" si="2"/>
        <v>2988043.5</v>
      </c>
      <c r="N8" s="96"/>
      <c r="O8" s="96"/>
    </row>
    <row r="9" spans="1:15" x14ac:dyDescent="0.25">
      <c r="A9" s="169">
        <v>31</v>
      </c>
      <c r="B9" s="170"/>
      <c r="C9" s="171"/>
      <c r="D9" s="90" t="s">
        <v>23</v>
      </c>
      <c r="E9" s="50">
        <v>12481548.9</v>
      </c>
      <c r="F9" s="51">
        <v>1977658.43</v>
      </c>
      <c r="G9" s="51">
        <f>'POSEBNI DIO Razina 4'!C9</f>
        <v>2443702.5</v>
      </c>
      <c r="H9" s="51">
        <f>'POSEBNI DIO Razina 4'!C69</f>
        <v>2504102.5</v>
      </c>
      <c r="I9" s="52">
        <f>'POSEBNI DIO Razina 4'!C131</f>
        <v>2568677.5</v>
      </c>
    </row>
    <row r="10" spans="1:15" x14ac:dyDescent="0.25">
      <c r="A10" s="169">
        <v>32</v>
      </c>
      <c r="B10" s="170"/>
      <c r="C10" s="171"/>
      <c r="D10" s="90" t="s">
        <v>41</v>
      </c>
      <c r="E10" s="50">
        <v>1759135.07</v>
      </c>
      <c r="F10" s="51">
        <v>332797.49</v>
      </c>
      <c r="G10" s="51">
        <f>'POSEBNI DIO Razina 4'!C13</f>
        <v>342299</v>
      </c>
      <c r="H10" s="51">
        <f t="shared" ref="H10:I11" si="3">G10</f>
        <v>342299</v>
      </c>
      <c r="I10" s="52">
        <f t="shared" si="3"/>
        <v>342299</v>
      </c>
    </row>
    <row r="11" spans="1:15" x14ac:dyDescent="0.25">
      <c r="A11" s="169">
        <v>34</v>
      </c>
      <c r="B11" s="170"/>
      <c r="C11" s="171"/>
      <c r="D11" s="99" t="s">
        <v>109</v>
      </c>
      <c r="E11" s="50">
        <v>15926.88</v>
      </c>
      <c r="F11" s="51">
        <v>1532</v>
      </c>
      <c r="G11" s="51">
        <f>'POSEBNI DIO Razina 4'!C43</f>
        <v>1567</v>
      </c>
      <c r="H11" s="51">
        <f t="shared" si="3"/>
        <v>1567</v>
      </c>
      <c r="I11" s="52">
        <f t="shared" si="3"/>
        <v>1567</v>
      </c>
    </row>
    <row r="12" spans="1:15" x14ac:dyDescent="0.25">
      <c r="A12" s="131">
        <v>37</v>
      </c>
      <c r="B12" s="132"/>
      <c r="C12" s="133"/>
      <c r="D12" s="134" t="s">
        <v>166</v>
      </c>
      <c r="E12" s="50"/>
      <c r="F12" s="51">
        <v>1200</v>
      </c>
      <c r="G12" s="51">
        <f>'POSEBNI DIO Razina 4'!C46</f>
        <v>75500</v>
      </c>
      <c r="H12" s="51">
        <v>75500</v>
      </c>
      <c r="I12" s="52">
        <v>75500</v>
      </c>
    </row>
    <row r="13" spans="1:15" x14ac:dyDescent="0.25">
      <c r="A13" s="175" t="s">
        <v>46</v>
      </c>
      <c r="B13" s="176"/>
      <c r="C13" s="177"/>
      <c r="D13" s="91" t="s">
        <v>47</v>
      </c>
      <c r="E13" s="50"/>
      <c r="F13" s="51"/>
      <c r="G13" s="51"/>
      <c r="H13" s="51"/>
      <c r="I13" s="51"/>
    </row>
    <row r="14" spans="1:15" ht="25.5" x14ac:dyDescent="0.25">
      <c r="A14" s="175" t="s">
        <v>50</v>
      </c>
      <c r="B14" s="176"/>
      <c r="C14" s="177"/>
      <c r="D14" s="91" t="s">
        <v>51</v>
      </c>
      <c r="E14" s="98">
        <f>SUM(E15,E17)</f>
        <v>811727.96</v>
      </c>
      <c r="F14" s="98">
        <f>SUM(F15,F17)</f>
        <v>94943.05</v>
      </c>
      <c r="G14" s="98">
        <f>SUM(G15,G17)</f>
        <v>98484.28</v>
      </c>
      <c r="H14" s="98">
        <f t="shared" ref="H14:I14" si="4">SUM(H15,H17)</f>
        <v>95322.28</v>
      </c>
      <c r="I14" s="98">
        <f t="shared" si="4"/>
        <v>95322.28</v>
      </c>
    </row>
    <row r="15" spans="1:15" x14ac:dyDescent="0.25">
      <c r="A15" s="169">
        <v>3</v>
      </c>
      <c r="B15" s="170"/>
      <c r="C15" s="171"/>
      <c r="D15" s="90" t="s">
        <v>22</v>
      </c>
      <c r="E15" s="50"/>
      <c r="F15" s="51"/>
      <c r="G15" s="51"/>
      <c r="H15" s="51"/>
      <c r="I15" s="52"/>
    </row>
    <row r="16" spans="1:15" x14ac:dyDescent="0.25">
      <c r="A16" s="169">
        <v>32</v>
      </c>
      <c r="B16" s="170"/>
      <c r="C16" s="171"/>
      <c r="D16" s="90" t="s">
        <v>41</v>
      </c>
      <c r="E16" s="50"/>
      <c r="F16" s="51"/>
      <c r="G16" s="51"/>
      <c r="H16" s="51"/>
      <c r="I16" s="52"/>
    </row>
    <row r="17" spans="1:9" ht="25.5" x14ac:dyDescent="0.25">
      <c r="A17" s="169">
        <v>4</v>
      </c>
      <c r="B17" s="170"/>
      <c r="C17" s="171"/>
      <c r="D17" s="90" t="s">
        <v>24</v>
      </c>
      <c r="E17" s="50">
        <f>SUM(E18:E19)</f>
        <v>811727.96</v>
      </c>
      <c r="F17" s="51">
        <f>SUM(F18:F19)</f>
        <v>94943.05</v>
      </c>
      <c r="G17" s="51">
        <f>G18</f>
        <v>98484.28</v>
      </c>
      <c r="H17" s="51">
        <f t="shared" ref="H17:I17" si="5">H18</f>
        <v>95322.28</v>
      </c>
      <c r="I17" s="51">
        <f t="shared" si="5"/>
        <v>95322.28</v>
      </c>
    </row>
    <row r="18" spans="1:9" ht="25.5" x14ac:dyDescent="0.25">
      <c r="A18" s="169">
        <v>42</v>
      </c>
      <c r="B18" s="170"/>
      <c r="C18" s="171"/>
      <c r="D18" s="90" t="s">
        <v>65</v>
      </c>
      <c r="E18" s="50">
        <v>748511.52</v>
      </c>
      <c r="F18" s="51">
        <v>75193.05</v>
      </c>
      <c r="G18" s="51">
        <f>'POSEBNI DIO Razina 4'!C48</f>
        <v>98484.28</v>
      </c>
      <c r="H18" s="51">
        <f>'POSEBNI DIO Razina 4'!C108</f>
        <v>95322.28</v>
      </c>
      <c r="I18" s="52">
        <f>H18</f>
        <v>95322.28</v>
      </c>
    </row>
    <row r="19" spans="1:9" ht="29.25" x14ac:dyDescent="0.25">
      <c r="A19" s="168">
        <v>45</v>
      </c>
      <c r="B19" s="168"/>
      <c r="C19" s="168"/>
      <c r="D19" s="100" t="s">
        <v>121</v>
      </c>
      <c r="E19" s="107">
        <v>63216.44</v>
      </c>
      <c r="F19" s="107">
        <v>19750</v>
      </c>
      <c r="G19" s="107" t="s">
        <v>120</v>
      </c>
      <c r="H19" s="107"/>
      <c r="I19" s="107"/>
    </row>
    <row r="20" spans="1:9" x14ac:dyDescent="0.25">
      <c r="E20" s="47"/>
      <c r="F20" s="47"/>
      <c r="G20" s="47"/>
      <c r="H20" s="47"/>
      <c r="I20" s="47"/>
    </row>
  </sheetData>
  <mergeCells count="16">
    <mergeCell ref="A19:C19"/>
    <mergeCell ref="A11:C11"/>
    <mergeCell ref="A1:I1"/>
    <mergeCell ref="A3:I3"/>
    <mergeCell ref="A5:C5"/>
    <mergeCell ref="A8:C8"/>
    <mergeCell ref="A10:C10"/>
    <mergeCell ref="A9:C9"/>
    <mergeCell ref="A6:C6"/>
    <mergeCell ref="A7:C7"/>
    <mergeCell ref="A16:C16"/>
    <mergeCell ref="A17:C17"/>
    <mergeCell ref="A18:C18"/>
    <mergeCell ref="A13:C13"/>
    <mergeCell ref="A14:C14"/>
    <mergeCell ref="A15:C15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8F89-AAE4-4DF3-82C4-5E33E4FEEE8D}">
  <sheetPr>
    <pageSetUpPr fitToPage="1"/>
  </sheetPr>
  <dimension ref="A1:L68"/>
  <sheetViews>
    <sheetView workbookViewId="0">
      <selection activeCell="D4" sqref="D4"/>
    </sheetView>
  </sheetViews>
  <sheetFormatPr defaultColWidth="11.42578125" defaultRowHeight="15" x14ac:dyDescent="0.25"/>
  <cols>
    <col min="1" max="1" width="7.42578125" style="71" customWidth="1"/>
    <col min="2" max="2" width="42.5703125" style="75" customWidth="1"/>
    <col min="3" max="3" width="20.28515625" style="82" customWidth="1"/>
    <col min="4" max="4" width="15.7109375" style="82" customWidth="1"/>
    <col min="5" max="5" width="16.140625" style="82" customWidth="1"/>
    <col min="6" max="10" width="13.7109375" style="82" customWidth="1"/>
    <col min="11" max="11" width="21" style="82" customWidth="1"/>
    <col min="12" max="234" width="11.42578125" style="54"/>
    <col min="235" max="235" width="12.5703125" style="54" customWidth="1"/>
    <col min="236" max="236" width="39.42578125" style="54" customWidth="1"/>
    <col min="237" max="237" width="20.28515625" style="54" customWidth="1"/>
    <col min="238" max="238" width="15.7109375" style="54" customWidth="1"/>
    <col min="239" max="239" width="16.140625" style="54" customWidth="1"/>
    <col min="240" max="244" width="13.7109375" style="54" customWidth="1"/>
    <col min="245" max="245" width="21" style="54" customWidth="1"/>
    <col min="246" max="246" width="11.42578125" style="54"/>
    <col min="247" max="247" width="11.7109375" style="54" bestFit="1" customWidth="1"/>
    <col min="248" max="490" width="11.42578125" style="54"/>
    <col min="491" max="491" width="12.5703125" style="54" customWidth="1"/>
    <col min="492" max="492" width="39.42578125" style="54" customWidth="1"/>
    <col min="493" max="493" width="20.28515625" style="54" customWidth="1"/>
    <col min="494" max="494" width="15.7109375" style="54" customWidth="1"/>
    <col min="495" max="495" width="16.140625" style="54" customWidth="1"/>
    <col min="496" max="500" width="13.7109375" style="54" customWidth="1"/>
    <col min="501" max="501" width="21" style="54" customWidth="1"/>
    <col min="502" max="502" width="11.42578125" style="54"/>
    <col min="503" max="503" width="11.7109375" style="54" bestFit="1" customWidth="1"/>
    <col min="504" max="746" width="11.42578125" style="54"/>
    <col min="747" max="747" width="12.5703125" style="54" customWidth="1"/>
    <col min="748" max="748" width="39.42578125" style="54" customWidth="1"/>
    <col min="749" max="749" width="20.28515625" style="54" customWidth="1"/>
    <col min="750" max="750" width="15.7109375" style="54" customWidth="1"/>
    <col min="751" max="751" width="16.140625" style="54" customWidth="1"/>
    <col min="752" max="756" width="13.7109375" style="54" customWidth="1"/>
    <col min="757" max="757" width="21" style="54" customWidth="1"/>
    <col min="758" max="758" width="11.42578125" style="54"/>
    <col min="759" max="759" width="11.7109375" style="54" bestFit="1" customWidth="1"/>
    <col min="760" max="1002" width="11.42578125" style="54"/>
    <col min="1003" max="1003" width="12.5703125" style="54" customWidth="1"/>
    <col min="1004" max="1004" width="39.42578125" style="54" customWidth="1"/>
    <col min="1005" max="1005" width="20.28515625" style="54" customWidth="1"/>
    <col min="1006" max="1006" width="15.7109375" style="54" customWidth="1"/>
    <col min="1007" max="1007" width="16.140625" style="54" customWidth="1"/>
    <col min="1008" max="1012" width="13.7109375" style="54" customWidth="1"/>
    <col min="1013" max="1013" width="21" style="54" customWidth="1"/>
    <col min="1014" max="1014" width="11.42578125" style="54"/>
    <col min="1015" max="1015" width="11.7109375" style="54" bestFit="1" customWidth="1"/>
    <col min="1016" max="1258" width="11.42578125" style="54"/>
    <col min="1259" max="1259" width="12.5703125" style="54" customWidth="1"/>
    <col min="1260" max="1260" width="39.42578125" style="54" customWidth="1"/>
    <col min="1261" max="1261" width="20.28515625" style="54" customWidth="1"/>
    <col min="1262" max="1262" width="15.7109375" style="54" customWidth="1"/>
    <col min="1263" max="1263" width="16.140625" style="54" customWidth="1"/>
    <col min="1264" max="1268" width="13.7109375" style="54" customWidth="1"/>
    <col min="1269" max="1269" width="21" style="54" customWidth="1"/>
    <col min="1270" max="1270" width="11.42578125" style="54"/>
    <col min="1271" max="1271" width="11.7109375" style="54" bestFit="1" customWidth="1"/>
    <col min="1272" max="1514" width="11.42578125" style="54"/>
    <col min="1515" max="1515" width="12.5703125" style="54" customWidth="1"/>
    <col min="1516" max="1516" width="39.42578125" style="54" customWidth="1"/>
    <col min="1517" max="1517" width="20.28515625" style="54" customWidth="1"/>
    <col min="1518" max="1518" width="15.7109375" style="54" customWidth="1"/>
    <col min="1519" max="1519" width="16.140625" style="54" customWidth="1"/>
    <col min="1520" max="1524" width="13.7109375" style="54" customWidth="1"/>
    <col min="1525" max="1525" width="21" style="54" customWidth="1"/>
    <col min="1526" max="1526" width="11.42578125" style="54"/>
    <col min="1527" max="1527" width="11.7109375" style="54" bestFit="1" customWidth="1"/>
    <col min="1528" max="1770" width="11.42578125" style="54"/>
    <col min="1771" max="1771" width="12.5703125" style="54" customWidth="1"/>
    <col min="1772" max="1772" width="39.42578125" style="54" customWidth="1"/>
    <col min="1773" max="1773" width="20.28515625" style="54" customWidth="1"/>
    <col min="1774" max="1774" width="15.7109375" style="54" customWidth="1"/>
    <col min="1775" max="1775" width="16.140625" style="54" customWidth="1"/>
    <col min="1776" max="1780" width="13.7109375" style="54" customWidth="1"/>
    <col min="1781" max="1781" width="21" style="54" customWidth="1"/>
    <col min="1782" max="1782" width="11.42578125" style="54"/>
    <col min="1783" max="1783" width="11.7109375" style="54" bestFit="1" customWidth="1"/>
    <col min="1784" max="2026" width="11.42578125" style="54"/>
    <col min="2027" max="2027" width="12.5703125" style="54" customWidth="1"/>
    <col min="2028" max="2028" width="39.42578125" style="54" customWidth="1"/>
    <col min="2029" max="2029" width="20.28515625" style="54" customWidth="1"/>
    <col min="2030" max="2030" width="15.7109375" style="54" customWidth="1"/>
    <col min="2031" max="2031" width="16.140625" style="54" customWidth="1"/>
    <col min="2032" max="2036" width="13.7109375" style="54" customWidth="1"/>
    <col min="2037" max="2037" width="21" style="54" customWidth="1"/>
    <col min="2038" max="2038" width="11.42578125" style="54"/>
    <col min="2039" max="2039" width="11.7109375" style="54" bestFit="1" customWidth="1"/>
    <col min="2040" max="2282" width="11.42578125" style="54"/>
    <col min="2283" max="2283" width="12.5703125" style="54" customWidth="1"/>
    <col min="2284" max="2284" width="39.42578125" style="54" customWidth="1"/>
    <col min="2285" max="2285" width="20.28515625" style="54" customWidth="1"/>
    <col min="2286" max="2286" width="15.7109375" style="54" customWidth="1"/>
    <col min="2287" max="2287" width="16.140625" style="54" customWidth="1"/>
    <col min="2288" max="2292" width="13.7109375" style="54" customWidth="1"/>
    <col min="2293" max="2293" width="21" style="54" customWidth="1"/>
    <col min="2294" max="2294" width="11.42578125" style="54"/>
    <col min="2295" max="2295" width="11.7109375" style="54" bestFit="1" customWidth="1"/>
    <col min="2296" max="2538" width="11.42578125" style="54"/>
    <col min="2539" max="2539" width="12.5703125" style="54" customWidth="1"/>
    <col min="2540" max="2540" width="39.42578125" style="54" customWidth="1"/>
    <col min="2541" max="2541" width="20.28515625" style="54" customWidth="1"/>
    <col min="2542" max="2542" width="15.7109375" style="54" customWidth="1"/>
    <col min="2543" max="2543" width="16.140625" style="54" customWidth="1"/>
    <col min="2544" max="2548" width="13.7109375" style="54" customWidth="1"/>
    <col min="2549" max="2549" width="21" style="54" customWidth="1"/>
    <col min="2550" max="2550" width="11.42578125" style="54"/>
    <col min="2551" max="2551" width="11.7109375" style="54" bestFit="1" customWidth="1"/>
    <col min="2552" max="2794" width="11.42578125" style="54"/>
    <col min="2795" max="2795" width="12.5703125" style="54" customWidth="1"/>
    <col min="2796" max="2796" width="39.42578125" style="54" customWidth="1"/>
    <col min="2797" max="2797" width="20.28515625" style="54" customWidth="1"/>
    <col min="2798" max="2798" width="15.7109375" style="54" customWidth="1"/>
    <col min="2799" max="2799" width="16.140625" style="54" customWidth="1"/>
    <col min="2800" max="2804" width="13.7109375" style="54" customWidth="1"/>
    <col min="2805" max="2805" width="21" style="54" customWidth="1"/>
    <col min="2806" max="2806" width="11.42578125" style="54"/>
    <col min="2807" max="2807" width="11.7109375" style="54" bestFit="1" customWidth="1"/>
    <col min="2808" max="3050" width="11.42578125" style="54"/>
    <col min="3051" max="3051" width="12.5703125" style="54" customWidth="1"/>
    <col min="3052" max="3052" width="39.42578125" style="54" customWidth="1"/>
    <col min="3053" max="3053" width="20.28515625" style="54" customWidth="1"/>
    <col min="3054" max="3054" width="15.7109375" style="54" customWidth="1"/>
    <col min="3055" max="3055" width="16.140625" style="54" customWidth="1"/>
    <col min="3056" max="3060" width="13.7109375" style="54" customWidth="1"/>
    <col min="3061" max="3061" width="21" style="54" customWidth="1"/>
    <col min="3062" max="3062" width="11.42578125" style="54"/>
    <col min="3063" max="3063" width="11.7109375" style="54" bestFit="1" customWidth="1"/>
    <col min="3064" max="3306" width="11.42578125" style="54"/>
    <col min="3307" max="3307" width="12.5703125" style="54" customWidth="1"/>
    <col min="3308" max="3308" width="39.42578125" style="54" customWidth="1"/>
    <col min="3309" max="3309" width="20.28515625" style="54" customWidth="1"/>
    <col min="3310" max="3310" width="15.7109375" style="54" customWidth="1"/>
    <col min="3311" max="3311" width="16.140625" style="54" customWidth="1"/>
    <col min="3312" max="3316" width="13.7109375" style="54" customWidth="1"/>
    <col min="3317" max="3317" width="21" style="54" customWidth="1"/>
    <col min="3318" max="3318" width="11.42578125" style="54"/>
    <col min="3319" max="3319" width="11.7109375" style="54" bestFit="1" customWidth="1"/>
    <col min="3320" max="3562" width="11.42578125" style="54"/>
    <col min="3563" max="3563" width="12.5703125" style="54" customWidth="1"/>
    <col min="3564" max="3564" width="39.42578125" style="54" customWidth="1"/>
    <col min="3565" max="3565" width="20.28515625" style="54" customWidth="1"/>
    <col min="3566" max="3566" width="15.7109375" style="54" customWidth="1"/>
    <col min="3567" max="3567" width="16.140625" style="54" customWidth="1"/>
    <col min="3568" max="3572" width="13.7109375" style="54" customWidth="1"/>
    <col min="3573" max="3573" width="21" style="54" customWidth="1"/>
    <col min="3574" max="3574" width="11.42578125" style="54"/>
    <col min="3575" max="3575" width="11.7109375" style="54" bestFit="1" customWidth="1"/>
    <col min="3576" max="3818" width="11.42578125" style="54"/>
    <col min="3819" max="3819" width="12.5703125" style="54" customWidth="1"/>
    <col min="3820" max="3820" width="39.42578125" style="54" customWidth="1"/>
    <col min="3821" max="3821" width="20.28515625" style="54" customWidth="1"/>
    <col min="3822" max="3822" width="15.7109375" style="54" customWidth="1"/>
    <col min="3823" max="3823" width="16.140625" style="54" customWidth="1"/>
    <col min="3824" max="3828" width="13.7109375" style="54" customWidth="1"/>
    <col min="3829" max="3829" width="21" style="54" customWidth="1"/>
    <col min="3830" max="3830" width="11.42578125" style="54"/>
    <col min="3831" max="3831" width="11.7109375" style="54" bestFit="1" customWidth="1"/>
    <col min="3832" max="4074" width="11.42578125" style="54"/>
    <col min="4075" max="4075" width="12.5703125" style="54" customWidth="1"/>
    <col min="4076" max="4076" width="39.42578125" style="54" customWidth="1"/>
    <col min="4077" max="4077" width="20.28515625" style="54" customWidth="1"/>
    <col min="4078" max="4078" width="15.7109375" style="54" customWidth="1"/>
    <col min="4079" max="4079" width="16.140625" style="54" customWidth="1"/>
    <col min="4080" max="4084" width="13.7109375" style="54" customWidth="1"/>
    <col min="4085" max="4085" width="21" style="54" customWidth="1"/>
    <col min="4086" max="4086" width="11.42578125" style="54"/>
    <col min="4087" max="4087" width="11.7109375" style="54" bestFit="1" customWidth="1"/>
    <col min="4088" max="4330" width="11.42578125" style="54"/>
    <col min="4331" max="4331" width="12.5703125" style="54" customWidth="1"/>
    <col min="4332" max="4332" width="39.42578125" style="54" customWidth="1"/>
    <col min="4333" max="4333" width="20.28515625" style="54" customWidth="1"/>
    <col min="4334" max="4334" width="15.7109375" style="54" customWidth="1"/>
    <col min="4335" max="4335" width="16.140625" style="54" customWidth="1"/>
    <col min="4336" max="4340" width="13.7109375" style="54" customWidth="1"/>
    <col min="4341" max="4341" width="21" style="54" customWidth="1"/>
    <col min="4342" max="4342" width="11.42578125" style="54"/>
    <col min="4343" max="4343" width="11.7109375" style="54" bestFit="1" customWidth="1"/>
    <col min="4344" max="4586" width="11.42578125" style="54"/>
    <col min="4587" max="4587" width="12.5703125" style="54" customWidth="1"/>
    <col min="4588" max="4588" width="39.42578125" style="54" customWidth="1"/>
    <col min="4589" max="4589" width="20.28515625" style="54" customWidth="1"/>
    <col min="4590" max="4590" width="15.7109375" style="54" customWidth="1"/>
    <col min="4591" max="4591" width="16.140625" style="54" customWidth="1"/>
    <col min="4592" max="4596" width="13.7109375" style="54" customWidth="1"/>
    <col min="4597" max="4597" width="21" style="54" customWidth="1"/>
    <col min="4598" max="4598" width="11.42578125" style="54"/>
    <col min="4599" max="4599" width="11.7109375" style="54" bestFit="1" customWidth="1"/>
    <col min="4600" max="4842" width="11.42578125" style="54"/>
    <col min="4843" max="4843" width="12.5703125" style="54" customWidth="1"/>
    <col min="4844" max="4844" width="39.42578125" style="54" customWidth="1"/>
    <col min="4845" max="4845" width="20.28515625" style="54" customWidth="1"/>
    <col min="4846" max="4846" width="15.7109375" style="54" customWidth="1"/>
    <col min="4847" max="4847" width="16.140625" style="54" customWidth="1"/>
    <col min="4848" max="4852" width="13.7109375" style="54" customWidth="1"/>
    <col min="4853" max="4853" width="21" style="54" customWidth="1"/>
    <col min="4854" max="4854" width="11.42578125" style="54"/>
    <col min="4855" max="4855" width="11.7109375" style="54" bestFit="1" customWidth="1"/>
    <col min="4856" max="5098" width="11.42578125" style="54"/>
    <col min="5099" max="5099" width="12.5703125" style="54" customWidth="1"/>
    <col min="5100" max="5100" width="39.42578125" style="54" customWidth="1"/>
    <col min="5101" max="5101" width="20.28515625" style="54" customWidth="1"/>
    <col min="5102" max="5102" width="15.7109375" style="54" customWidth="1"/>
    <col min="5103" max="5103" width="16.140625" style="54" customWidth="1"/>
    <col min="5104" max="5108" width="13.7109375" style="54" customWidth="1"/>
    <col min="5109" max="5109" width="21" style="54" customWidth="1"/>
    <col min="5110" max="5110" width="11.42578125" style="54"/>
    <col min="5111" max="5111" width="11.7109375" style="54" bestFit="1" customWidth="1"/>
    <col min="5112" max="5354" width="11.42578125" style="54"/>
    <col min="5355" max="5355" width="12.5703125" style="54" customWidth="1"/>
    <col min="5356" max="5356" width="39.42578125" style="54" customWidth="1"/>
    <col min="5357" max="5357" width="20.28515625" style="54" customWidth="1"/>
    <col min="5358" max="5358" width="15.7109375" style="54" customWidth="1"/>
    <col min="5359" max="5359" width="16.140625" style="54" customWidth="1"/>
    <col min="5360" max="5364" width="13.7109375" style="54" customWidth="1"/>
    <col min="5365" max="5365" width="21" style="54" customWidth="1"/>
    <col min="5366" max="5366" width="11.42578125" style="54"/>
    <col min="5367" max="5367" width="11.7109375" style="54" bestFit="1" customWidth="1"/>
    <col min="5368" max="5610" width="11.42578125" style="54"/>
    <col min="5611" max="5611" width="12.5703125" style="54" customWidth="1"/>
    <col min="5612" max="5612" width="39.42578125" style="54" customWidth="1"/>
    <col min="5613" max="5613" width="20.28515625" style="54" customWidth="1"/>
    <col min="5614" max="5614" width="15.7109375" style="54" customWidth="1"/>
    <col min="5615" max="5615" width="16.140625" style="54" customWidth="1"/>
    <col min="5616" max="5620" width="13.7109375" style="54" customWidth="1"/>
    <col min="5621" max="5621" width="21" style="54" customWidth="1"/>
    <col min="5622" max="5622" width="11.42578125" style="54"/>
    <col min="5623" max="5623" width="11.7109375" style="54" bestFit="1" customWidth="1"/>
    <col min="5624" max="5866" width="11.42578125" style="54"/>
    <col min="5867" max="5867" width="12.5703125" style="54" customWidth="1"/>
    <col min="5868" max="5868" width="39.42578125" style="54" customWidth="1"/>
    <col min="5869" max="5869" width="20.28515625" style="54" customWidth="1"/>
    <col min="5870" max="5870" width="15.7109375" style="54" customWidth="1"/>
    <col min="5871" max="5871" width="16.140625" style="54" customWidth="1"/>
    <col min="5872" max="5876" width="13.7109375" style="54" customWidth="1"/>
    <col min="5877" max="5877" width="21" style="54" customWidth="1"/>
    <col min="5878" max="5878" width="11.42578125" style="54"/>
    <col min="5879" max="5879" width="11.7109375" style="54" bestFit="1" customWidth="1"/>
    <col min="5880" max="6122" width="11.42578125" style="54"/>
    <col min="6123" max="6123" width="12.5703125" style="54" customWidth="1"/>
    <col min="6124" max="6124" width="39.42578125" style="54" customWidth="1"/>
    <col min="6125" max="6125" width="20.28515625" style="54" customWidth="1"/>
    <col min="6126" max="6126" width="15.7109375" style="54" customWidth="1"/>
    <col min="6127" max="6127" width="16.140625" style="54" customWidth="1"/>
    <col min="6128" max="6132" width="13.7109375" style="54" customWidth="1"/>
    <col min="6133" max="6133" width="21" style="54" customWidth="1"/>
    <col min="6134" max="6134" width="11.42578125" style="54"/>
    <col min="6135" max="6135" width="11.7109375" style="54" bestFit="1" customWidth="1"/>
    <col min="6136" max="6378" width="11.42578125" style="54"/>
    <col min="6379" max="6379" width="12.5703125" style="54" customWidth="1"/>
    <col min="6380" max="6380" width="39.42578125" style="54" customWidth="1"/>
    <col min="6381" max="6381" width="20.28515625" style="54" customWidth="1"/>
    <col min="6382" max="6382" width="15.7109375" style="54" customWidth="1"/>
    <col min="6383" max="6383" width="16.140625" style="54" customWidth="1"/>
    <col min="6384" max="6388" width="13.7109375" style="54" customWidth="1"/>
    <col min="6389" max="6389" width="21" style="54" customWidth="1"/>
    <col min="6390" max="6390" width="11.42578125" style="54"/>
    <col min="6391" max="6391" width="11.7109375" style="54" bestFit="1" customWidth="1"/>
    <col min="6392" max="6634" width="11.42578125" style="54"/>
    <col min="6635" max="6635" width="12.5703125" style="54" customWidth="1"/>
    <col min="6636" max="6636" width="39.42578125" style="54" customWidth="1"/>
    <col min="6637" max="6637" width="20.28515625" style="54" customWidth="1"/>
    <col min="6638" max="6638" width="15.7109375" style="54" customWidth="1"/>
    <col min="6639" max="6639" width="16.140625" style="54" customWidth="1"/>
    <col min="6640" max="6644" width="13.7109375" style="54" customWidth="1"/>
    <col min="6645" max="6645" width="21" style="54" customWidth="1"/>
    <col min="6646" max="6646" width="11.42578125" style="54"/>
    <col min="6647" max="6647" width="11.7109375" style="54" bestFit="1" customWidth="1"/>
    <col min="6648" max="6890" width="11.42578125" style="54"/>
    <col min="6891" max="6891" width="12.5703125" style="54" customWidth="1"/>
    <col min="6892" max="6892" width="39.42578125" style="54" customWidth="1"/>
    <col min="6893" max="6893" width="20.28515625" style="54" customWidth="1"/>
    <col min="6894" max="6894" width="15.7109375" style="54" customWidth="1"/>
    <col min="6895" max="6895" width="16.140625" style="54" customWidth="1"/>
    <col min="6896" max="6900" width="13.7109375" style="54" customWidth="1"/>
    <col min="6901" max="6901" width="21" style="54" customWidth="1"/>
    <col min="6902" max="6902" width="11.42578125" style="54"/>
    <col min="6903" max="6903" width="11.7109375" style="54" bestFit="1" customWidth="1"/>
    <col min="6904" max="7146" width="11.42578125" style="54"/>
    <col min="7147" max="7147" width="12.5703125" style="54" customWidth="1"/>
    <col min="7148" max="7148" width="39.42578125" style="54" customWidth="1"/>
    <col min="7149" max="7149" width="20.28515625" style="54" customWidth="1"/>
    <col min="7150" max="7150" width="15.7109375" style="54" customWidth="1"/>
    <col min="7151" max="7151" width="16.140625" style="54" customWidth="1"/>
    <col min="7152" max="7156" width="13.7109375" style="54" customWidth="1"/>
    <col min="7157" max="7157" width="21" style="54" customWidth="1"/>
    <col min="7158" max="7158" width="11.42578125" style="54"/>
    <col min="7159" max="7159" width="11.7109375" style="54" bestFit="1" customWidth="1"/>
    <col min="7160" max="7402" width="11.42578125" style="54"/>
    <col min="7403" max="7403" width="12.5703125" style="54" customWidth="1"/>
    <col min="7404" max="7404" width="39.42578125" style="54" customWidth="1"/>
    <col min="7405" max="7405" width="20.28515625" style="54" customWidth="1"/>
    <col min="7406" max="7406" width="15.7109375" style="54" customWidth="1"/>
    <col min="7407" max="7407" width="16.140625" style="54" customWidth="1"/>
    <col min="7408" max="7412" width="13.7109375" style="54" customWidth="1"/>
    <col min="7413" max="7413" width="21" style="54" customWidth="1"/>
    <col min="7414" max="7414" width="11.42578125" style="54"/>
    <col min="7415" max="7415" width="11.7109375" style="54" bestFit="1" customWidth="1"/>
    <col min="7416" max="7658" width="11.42578125" style="54"/>
    <col min="7659" max="7659" width="12.5703125" style="54" customWidth="1"/>
    <col min="7660" max="7660" width="39.42578125" style="54" customWidth="1"/>
    <col min="7661" max="7661" width="20.28515625" style="54" customWidth="1"/>
    <col min="7662" max="7662" width="15.7109375" style="54" customWidth="1"/>
    <col min="7663" max="7663" width="16.140625" style="54" customWidth="1"/>
    <col min="7664" max="7668" width="13.7109375" style="54" customWidth="1"/>
    <col min="7669" max="7669" width="21" style="54" customWidth="1"/>
    <col min="7670" max="7670" width="11.42578125" style="54"/>
    <col min="7671" max="7671" width="11.7109375" style="54" bestFit="1" customWidth="1"/>
    <col min="7672" max="7914" width="11.42578125" style="54"/>
    <col min="7915" max="7915" width="12.5703125" style="54" customWidth="1"/>
    <col min="7916" max="7916" width="39.42578125" style="54" customWidth="1"/>
    <col min="7917" max="7917" width="20.28515625" style="54" customWidth="1"/>
    <col min="7918" max="7918" width="15.7109375" style="54" customWidth="1"/>
    <col min="7919" max="7919" width="16.140625" style="54" customWidth="1"/>
    <col min="7920" max="7924" width="13.7109375" style="54" customWidth="1"/>
    <col min="7925" max="7925" width="21" style="54" customWidth="1"/>
    <col min="7926" max="7926" width="11.42578125" style="54"/>
    <col min="7927" max="7927" width="11.7109375" style="54" bestFit="1" customWidth="1"/>
    <col min="7928" max="8170" width="11.42578125" style="54"/>
    <col min="8171" max="8171" width="12.5703125" style="54" customWidth="1"/>
    <col min="8172" max="8172" width="39.42578125" style="54" customWidth="1"/>
    <col min="8173" max="8173" width="20.28515625" style="54" customWidth="1"/>
    <col min="8174" max="8174" width="15.7109375" style="54" customWidth="1"/>
    <col min="8175" max="8175" width="16.140625" style="54" customWidth="1"/>
    <col min="8176" max="8180" width="13.7109375" style="54" customWidth="1"/>
    <col min="8181" max="8181" width="21" style="54" customWidth="1"/>
    <col min="8182" max="8182" width="11.42578125" style="54"/>
    <col min="8183" max="8183" width="11.7109375" style="54" bestFit="1" customWidth="1"/>
    <col min="8184" max="8426" width="11.42578125" style="54"/>
    <col min="8427" max="8427" width="12.5703125" style="54" customWidth="1"/>
    <col min="8428" max="8428" width="39.42578125" style="54" customWidth="1"/>
    <col min="8429" max="8429" width="20.28515625" style="54" customWidth="1"/>
    <col min="8430" max="8430" width="15.7109375" style="54" customWidth="1"/>
    <col min="8431" max="8431" width="16.140625" style="54" customWidth="1"/>
    <col min="8432" max="8436" width="13.7109375" style="54" customWidth="1"/>
    <col min="8437" max="8437" width="21" style="54" customWidth="1"/>
    <col min="8438" max="8438" width="11.42578125" style="54"/>
    <col min="8439" max="8439" width="11.7109375" style="54" bestFit="1" customWidth="1"/>
    <col min="8440" max="8682" width="11.42578125" style="54"/>
    <col min="8683" max="8683" width="12.5703125" style="54" customWidth="1"/>
    <col min="8684" max="8684" width="39.42578125" style="54" customWidth="1"/>
    <col min="8685" max="8685" width="20.28515625" style="54" customWidth="1"/>
    <col min="8686" max="8686" width="15.7109375" style="54" customWidth="1"/>
    <col min="8687" max="8687" width="16.140625" style="54" customWidth="1"/>
    <col min="8688" max="8692" width="13.7109375" style="54" customWidth="1"/>
    <col min="8693" max="8693" width="21" style="54" customWidth="1"/>
    <col min="8694" max="8694" width="11.42578125" style="54"/>
    <col min="8695" max="8695" width="11.7109375" style="54" bestFit="1" customWidth="1"/>
    <col min="8696" max="8938" width="11.42578125" style="54"/>
    <col min="8939" max="8939" width="12.5703125" style="54" customWidth="1"/>
    <col min="8940" max="8940" width="39.42578125" style="54" customWidth="1"/>
    <col min="8941" max="8941" width="20.28515625" style="54" customWidth="1"/>
    <col min="8942" max="8942" width="15.7109375" style="54" customWidth="1"/>
    <col min="8943" max="8943" width="16.140625" style="54" customWidth="1"/>
    <col min="8944" max="8948" width="13.7109375" style="54" customWidth="1"/>
    <col min="8949" max="8949" width="21" style="54" customWidth="1"/>
    <col min="8950" max="8950" width="11.42578125" style="54"/>
    <col min="8951" max="8951" width="11.7109375" style="54" bestFit="1" customWidth="1"/>
    <col min="8952" max="9194" width="11.42578125" style="54"/>
    <col min="9195" max="9195" width="12.5703125" style="54" customWidth="1"/>
    <col min="9196" max="9196" width="39.42578125" style="54" customWidth="1"/>
    <col min="9197" max="9197" width="20.28515625" style="54" customWidth="1"/>
    <col min="9198" max="9198" width="15.7109375" style="54" customWidth="1"/>
    <col min="9199" max="9199" width="16.140625" style="54" customWidth="1"/>
    <col min="9200" max="9204" width="13.7109375" style="54" customWidth="1"/>
    <col min="9205" max="9205" width="21" style="54" customWidth="1"/>
    <col min="9206" max="9206" width="11.42578125" style="54"/>
    <col min="9207" max="9207" width="11.7109375" style="54" bestFit="1" customWidth="1"/>
    <col min="9208" max="9450" width="11.42578125" style="54"/>
    <col min="9451" max="9451" width="12.5703125" style="54" customWidth="1"/>
    <col min="9452" max="9452" width="39.42578125" style="54" customWidth="1"/>
    <col min="9453" max="9453" width="20.28515625" style="54" customWidth="1"/>
    <col min="9454" max="9454" width="15.7109375" style="54" customWidth="1"/>
    <col min="9455" max="9455" width="16.140625" style="54" customWidth="1"/>
    <col min="9456" max="9460" width="13.7109375" style="54" customWidth="1"/>
    <col min="9461" max="9461" width="21" style="54" customWidth="1"/>
    <col min="9462" max="9462" width="11.42578125" style="54"/>
    <col min="9463" max="9463" width="11.7109375" style="54" bestFit="1" customWidth="1"/>
    <col min="9464" max="9706" width="11.42578125" style="54"/>
    <col min="9707" max="9707" width="12.5703125" style="54" customWidth="1"/>
    <col min="9708" max="9708" width="39.42578125" style="54" customWidth="1"/>
    <col min="9709" max="9709" width="20.28515625" style="54" customWidth="1"/>
    <col min="9710" max="9710" width="15.7109375" style="54" customWidth="1"/>
    <col min="9711" max="9711" width="16.140625" style="54" customWidth="1"/>
    <col min="9712" max="9716" width="13.7109375" style="54" customWidth="1"/>
    <col min="9717" max="9717" width="21" style="54" customWidth="1"/>
    <col min="9718" max="9718" width="11.42578125" style="54"/>
    <col min="9719" max="9719" width="11.7109375" style="54" bestFit="1" customWidth="1"/>
    <col min="9720" max="9962" width="11.42578125" style="54"/>
    <col min="9963" max="9963" width="12.5703125" style="54" customWidth="1"/>
    <col min="9964" max="9964" width="39.42578125" style="54" customWidth="1"/>
    <col min="9965" max="9965" width="20.28515625" style="54" customWidth="1"/>
    <col min="9966" max="9966" width="15.7109375" style="54" customWidth="1"/>
    <col min="9967" max="9967" width="16.140625" style="54" customWidth="1"/>
    <col min="9968" max="9972" width="13.7109375" style="54" customWidth="1"/>
    <col min="9973" max="9973" width="21" style="54" customWidth="1"/>
    <col min="9974" max="9974" width="11.42578125" style="54"/>
    <col min="9975" max="9975" width="11.7109375" style="54" bestFit="1" customWidth="1"/>
    <col min="9976" max="10218" width="11.42578125" style="54"/>
    <col min="10219" max="10219" width="12.5703125" style="54" customWidth="1"/>
    <col min="10220" max="10220" width="39.42578125" style="54" customWidth="1"/>
    <col min="10221" max="10221" width="20.28515625" style="54" customWidth="1"/>
    <col min="10222" max="10222" width="15.7109375" style="54" customWidth="1"/>
    <col min="10223" max="10223" width="16.140625" style="54" customWidth="1"/>
    <col min="10224" max="10228" width="13.7109375" style="54" customWidth="1"/>
    <col min="10229" max="10229" width="21" style="54" customWidth="1"/>
    <col min="10230" max="10230" width="11.42578125" style="54"/>
    <col min="10231" max="10231" width="11.7109375" style="54" bestFit="1" customWidth="1"/>
    <col min="10232" max="10474" width="11.42578125" style="54"/>
    <col min="10475" max="10475" width="12.5703125" style="54" customWidth="1"/>
    <col min="10476" max="10476" width="39.42578125" style="54" customWidth="1"/>
    <col min="10477" max="10477" width="20.28515625" style="54" customWidth="1"/>
    <col min="10478" max="10478" width="15.7109375" style="54" customWidth="1"/>
    <col min="10479" max="10479" width="16.140625" style="54" customWidth="1"/>
    <col min="10480" max="10484" width="13.7109375" style="54" customWidth="1"/>
    <col min="10485" max="10485" width="21" style="54" customWidth="1"/>
    <col min="10486" max="10486" width="11.42578125" style="54"/>
    <col min="10487" max="10487" width="11.7109375" style="54" bestFit="1" customWidth="1"/>
    <col min="10488" max="10730" width="11.42578125" style="54"/>
    <col min="10731" max="10731" width="12.5703125" style="54" customWidth="1"/>
    <col min="10732" max="10732" width="39.42578125" style="54" customWidth="1"/>
    <col min="10733" max="10733" width="20.28515625" style="54" customWidth="1"/>
    <col min="10734" max="10734" width="15.7109375" style="54" customWidth="1"/>
    <col min="10735" max="10735" width="16.140625" style="54" customWidth="1"/>
    <col min="10736" max="10740" width="13.7109375" style="54" customWidth="1"/>
    <col min="10741" max="10741" width="21" style="54" customWidth="1"/>
    <col min="10742" max="10742" width="11.42578125" style="54"/>
    <col min="10743" max="10743" width="11.7109375" style="54" bestFit="1" customWidth="1"/>
    <col min="10744" max="10986" width="11.42578125" style="54"/>
    <col min="10987" max="10987" width="12.5703125" style="54" customWidth="1"/>
    <col min="10988" max="10988" width="39.42578125" style="54" customWidth="1"/>
    <col min="10989" max="10989" width="20.28515625" style="54" customWidth="1"/>
    <col min="10990" max="10990" width="15.7109375" style="54" customWidth="1"/>
    <col min="10991" max="10991" width="16.140625" style="54" customWidth="1"/>
    <col min="10992" max="10996" width="13.7109375" style="54" customWidth="1"/>
    <col min="10997" max="10997" width="21" style="54" customWidth="1"/>
    <col min="10998" max="10998" width="11.42578125" style="54"/>
    <col min="10999" max="10999" width="11.7109375" style="54" bestFit="1" customWidth="1"/>
    <col min="11000" max="11242" width="11.42578125" style="54"/>
    <col min="11243" max="11243" width="12.5703125" style="54" customWidth="1"/>
    <col min="11244" max="11244" width="39.42578125" style="54" customWidth="1"/>
    <col min="11245" max="11245" width="20.28515625" style="54" customWidth="1"/>
    <col min="11246" max="11246" width="15.7109375" style="54" customWidth="1"/>
    <col min="11247" max="11247" width="16.140625" style="54" customWidth="1"/>
    <col min="11248" max="11252" width="13.7109375" style="54" customWidth="1"/>
    <col min="11253" max="11253" width="21" style="54" customWidth="1"/>
    <col min="11254" max="11254" width="11.42578125" style="54"/>
    <col min="11255" max="11255" width="11.7109375" style="54" bestFit="1" customWidth="1"/>
    <col min="11256" max="11498" width="11.42578125" style="54"/>
    <col min="11499" max="11499" width="12.5703125" style="54" customWidth="1"/>
    <col min="11500" max="11500" width="39.42578125" style="54" customWidth="1"/>
    <col min="11501" max="11501" width="20.28515625" style="54" customWidth="1"/>
    <col min="11502" max="11502" width="15.7109375" style="54" customWidth="1"/>
    <col min="11503" max="11503" width="16.140625" style="54" customWidth="1"/>
    <col min="11504" max="11508" width="13.7109375" style="54" customWidth="1"/>
    <col min="11509" max="11509" width="21" style="54" customWidth="1"/>
    <col min="11510" max="11510" width="11.42578125" style="54"/>
    <col min="11511" max="11511" width="11.7109375" style="54" bestFit="1" customWidth="1"/>
    <col min="11512" max="11754" width="11.42578125" style="54"/>
    <col min="11755" max="11755" width="12.5703125" style="54" customWidth="1"/>
    <col min="11756" max="11756" width="39.42578125" style="54" customWidth="1"/>
    <col min="11757" max="11757" width="20.28515625" style="54" customWidth="1"/>
    <col min="11758" max="11758" width="15.7109375" style="54" customWidth="1"/>
    <col min="11759" max="11759" width="16.140625" style="54" customWidth="1"/>
    <col min="11760" max="11764" width="13.7109375" style="54" customWidth="1"/>
    <col min="11765" max="11765" width="21" style="54" customWidth="1"/>
    <col min="11766" max="11766" width="11.42578125" style="54"/>
    <col min="11767" max="11767" width="11.7109375" style="54" bestFit="1" customWidth="1"/>
    <col min="11768" max="12010" width="11.42578125" style="54"/>
    <col min="12011" max="12011" width="12.5703125" style="54" customWidth="1"/>
    <col min="12012" max="12012" width="39.42578125" style="54" customWidth="1"/>
    <col min="12013" max="12013" width="20.28515625" style="54" customWidth="1"/>
    <col min="12014" max="12014" width="15.7109375" style="54" customWidth="1"/>
    <col min="12015" max="12015" width="16.140625" style="54" customWidth="1"/>
    <col min="12016" max="12020" width="13.7109375" style="54" customWidth="1"/>
    <col min="12021" max="12021" width="21" style="54" customWidth="1"/>
    <col min="12022" max="12022" width="11.42578125" style="54"/>
    <col min="12023" max="12023" width="11.7109375" style="54" bestFit="1" customWidth="1"/>
    <col min="12024" max="12266" width="11.42578125" style="54"/>
    <col min="12267" max="12267" width="12.5703125" style="54" customWidth="1"/>
    <col min="12268" max="12268" width="39.42578125" style="54" customWidth="1"/>
    <col min="12269" max="12269" width="20.28515625" style="54" customWidth="1"/>
    <col min="12270" max="12270" width="15.7109375" style="54" customWidth="1"/>
    <col min="12271" max="12271" width="16.140625" style="54" customWidth="1"/>
    <col min="12272" max="12276" width="13.7109375" style="54" customWidth="1"/>
    <col min="12277" max="12277" width="21" style="54" customWidth="1"/>
    <col min="12278" max="12278" width="11.42578125" style="54"/>
    <col min="12279" max="12279" width="11.7109375" style="54" bestFit="1" customWidth="1"/>
    <col min="12280" max="12522" width="11.42578125" style="54"/>
    <col min="12523" max="12523" width="12.5703125" style="54" customWidth="1"/>
    <col min="12524" max="12524" width="39.42578125" style="54" customWidth="1"/>
    <col min="12525" max="12525" width="20.28515625" style="54" customWidth="1"/>
    <col min="12526" max="12526" width="15.7109375" style="54" customWidth="1"/>
    <col min="12527" max="12527" width="16.140625" style="54" customWidth="1"/>
    <col min="12528" max="12532" width="13.7109375" style="54" customWidth="1"/>
    <col min="12533" max="12533" width="21" style="54" customWidth="1"/>
    <col min="12534" max="12534" width="11.42578125" style="54"/>
    <col min="12535" max="12535" width="11.7109375" style="54" bestFit="1" customWidth="1"/>
    <col min="12536" max="12778" width="11.42578125" style="54"/>
    <col min="12779" max="12779" width="12.5703125" style="54" customWidth="1"/>
    <col min="12780" max="12780" width="39.42578125" style="54" customWidth="1"/>
    <col min="12781" max="12781" width="20.28515625" style="54" customWidth="1"/>
    <col min="12782" max="12782" width="15.7109375" style="54" customWidth="1"/>
    <col min="12783" max="12783" width="16.140625" style="54" customWidth="1"/>
    <col min="12784" max="12788" width="13.7109375" style="54" customWidth="1"/>
    <col min="12789" max="12789" width="21" style="54" customWidth="1"/>
    <col min="12790" max="12790" width="11.42578125" style="54"/>
    <col min="12791" max="12791" width="11.7109375" style="54" bestFit="1" customWidth="1"/>
    <col min="12792" max="13034" width="11.42578125" style="54"/>
    <col min="13035" max="13035" width="12.5703125" style="54" customWidth="1"/>
    <col min="13036" max="13036" width="39.42578125" style="54" customWidth="1"/>
    <col min="13037" max="13037" width="20.28515625" style="54" customWidth="1"/>
    <col min="13038" max="13038" width="15.7109375" style="54" customWidth="1"/>
    <col min="13039" max="13039" width="16.140625" style="54" customWidth="1"/>
    <col min="13040" max="13044" width="13.7109375" style="54" customWidth="1"/>
    <col min="13045" max="13045" width="21" style="54" customWidth="1"/>
    <col min="13046" max="13046" width="11.42578125" style="54"/>
    <col min="13047" max="13047" width="11.7109375" style="54" bestFit="1" customWidth="1"/>
    <col min="13048" max="13290" width="11.42578125" style="54"/>
    <col min="13291" max="13291" width="12.5703125" style="54" customWidth="1"/>
    <col min="13292" max="13292" width="39.42578125" style="54" customWidth="1"/>
    <col min="13293" max="13293" width="20.28515625" style="54" customWidth="1"/>
    <col min="13294" max="13294" width="15.7109375" style="54" customWidth="1"/>
    <col min="13295" max="13295" width="16.140625" style="54" customWidth="1"/>
    <col min="13296" max="13300" width="13.7109375" style="54" customWidth="1"/>
    <col min="13301" max="13301" width="21" style="54" customWidth="1"/>
    <col min="13302" max="13302" width="11.42578125" style="54"/>
    <col min="13303" max="13303" width="11.7109375" style="54" bestFit="1" customWidth="1"/>
    <col min="13304" max="13546" width="11.42578125" style="54"/>
    <col min="13547" max="13547" width="12.5703125" style="54" customWidth="1"/>
    <col min="13548" max="13548" width="39.42578125" style="54" customWidth="1"/>
    <col min="13549" max="13549" width="20.28515625" style="54" customWidth="1"/>
    <col min="13550" max="13550" width="15.7109375" style="54" customWidth="1"/>
    <col min="13551" max="13551" width="16.140625" style="54" customWidth="1"/>
    <col min="13552" max="13556" width="13.7109375" style="54" customWidth="1"/>
    <col min="13557" max="13557" width="21" style="54" customWidth="1"/>
    <col min="13558" max="13558" width="11.42578125" style="54"/>
    <col min="13559" max="13559" width="11.7109375" style="54" bestFit="1" customWidth="1"/>
    <col min="13560" max="13802" width="11.42578125" style="54"/>
    <col min="13803" max="13803" width="12.5703125" style="54" customWidth="1"/>
    <col min="13804" max="13804" width="39.42578125" style="54" customWidth="1"/>
    <col min="13805" max="13805" width="20.28515625" style="54" customWidth="1"/>
    <col min="13806" max="13806" width="15.7109375" style="54" customWidth="1"/>
    <col min="13807" max="13807" width="16.140625" style="54" customWidth="1"/>
    <col min="13808" max="13812" width="13.7109375" style="54" customWidth="1"/>
    <col min="13813" max="13813" width="21" style="54" customWidth="1"/>
    <col min="13814" max="13814" width="11.42578125" style="54"/>
    <col min="13815" max="13815" width="11.7109375" style="54" bestFit="1" customWidth="1"/>
    <col min="13816" max="14058" width="11.42578125" style="54"/>
    <col min="14059" max="14059" width="12.5703125" style="54" customWidth="1"/>
    <col min="14060" max="14060" width="39.42578125" style="54" customWidth="1"/>
    <col min="14061" max="14061" width="20.28515625" style="54" customWidth="1"/>
    <col min="14062" max="14062" width="15.7109375" style="54" customWidth="1"/>
    <col min="14063" max="14063" width="16.140625" style="54" customWidth="1"/>
    <col min="14064" max="14068" width="13.7109375" style="54" customWidth="1"/>
    <col min="14069" max="14069" width="21" style="54" customWidth="1"/>
    <col min="14070" max="14070" width="11.42578125" style="54"/>
    <col min="14071" max="14071" width="11.7109375" style="54" bestFit="1" customWidth="1"/>
    <col min="14072" max="14314" width="11.42578125" style="54"/>
    <col min="14315" max="14315" width="12.5703125" style="54" customWidth="1"/>
    <col min="14316" max="14316" width="39.42578125" style="54" customWidth="1"/>
    <col min="14317" max="14317" width="20.28515625" style="54" customWidth="1"/>
    <col min="14318" max="14318" width="15.7109375" style="54" customWidth="1"/>
    <col min="14319" max="14319" width="16.140625" style="54" customWidth="1"/>
    <col min="14320" max="14324" width="13.7109375" style="54" customWidth="1"/>
    <col min="14325" max="14325" width="21" style="54" customWidth="1"/>
    <col min="14326" max="14326" width="11.42578125" style="54"/>
    <col min="14327" max="14327" width="11.7109375" style="54" bestFit="1" customWidth="1"/>
    <col min="14328" max="14570" width="11.42578125" style="54"/>
    <col min="14571" max="14571" width="12.5703125" style="54" customWidth="1"/>
    <col min="14572" max="14572" width="39.42578125" style="54" customWidth="1"/>
    <col min="14573" max="14573" width="20.28515625" style="54" customWidth="1"/>
    <col min="14574" max="14574" width="15.7109375" style="54" customWidth="1"/>
    <col min="14575" max="14575" width="16.140625" style="54" customWidth="1"/>
    <col min="14576" max="14580" width="13.7109375" style="54" customWidth="1"/>
    <col min="14581" max="14581" width="21" style="54" customWidth="1"/>
    <col min="14582" max="14582" width="11.42578125" style="54"/>
    <col min="14583" max="14583" width="11.7109375" style="54" bestFit="1" customWidth="1"/>
    <col min="14584" max="14826" width="11.42578125" style="54"/>
    <col min="14827" max="14827" width="12.5703125" style="54" customWidth="1"/>
    <col min="14828" max="14828" width="39.42578125" style="54" customWidth="1"/>
    <col min="14829" max="14829" width="20.28515625" style="54" customWidth="1"/>
    <col min="14830" max="14830" width="15.7109375" style="54" customWidth="1"/>
    <col min="14831" max="14831" width="16.140625" style="54" customWidth="1"/>
    <col min="14832" max="14836" width="13.7109375" style="54" customWidth="1"/>
    <col min="14837" max="14837" width="21" style="54" customWidth="1"/>
    <col min="14838" max="14838" width="11.42578125" style="54"/>
    <col min="14839" max="14839" width="11.7109375" style="54" bestFit="1" customWidth="1"/>
    <col min="14840" max="15082" width="11.42578125" style="54"/>
    <col min="15083" max="15083" width="12.5703125" style="54" customWidth="1"/>
    <col min="15084" max="15084" width="39.42578125" style="54" customWidth="1"/>
    <col min="15085" max="15085" width="20.28515625" style="54" customWidth="1"/>
    <col min="15086" max="15086" width="15.7109375" style="54" customWidth="1"/>
    <col min="15087" max="15087" width="16.140625" style="54" customWidth="1"/>
    <col min="15088" max="15092" width="13.7109375" style="54" customWidth="1"/>
    <col min="15093" max="15093" width="21" style="54" customWidth="1"/>
    <col min="15094" max="15094" width="11.42578125" style="54"/>
    <col min="15095" max="15095" width="11.7109375" style="54" bestFit="1" customWidth="1"/>
    <col min="15096" max="15338" width="11.42578125" style="54"/>
    <col min="15339" max="15339" width="12.5703125" style="54" customWidth="1"/>
    <col min="15340" max="15340" width="39.42578125" style="54" customWidth="1"/>
    <col min="15341" max="15341" width="20.28515625" style="54" customWidth="1"/>
    <col min="15342" max="15342" width="15.7109375" style="54" customWidth="1"/>
    <col min="15343" max="15343" width="16.140625" style="54" customWidth="1"/>
    <col min="15344" max="15348" width="13.7109375" style="54" customWidth="1"/>
    <col min="15349" max="15349" width="21" style="54" customWidth="1"/>
    <col min="15350" max="15350" width="11.42578125" style="54"/>
    <col min="15351" max="15351" width="11.7109375" style="54" bestFit="1" customWidth="1"/>
    <col min="15352" max="15594" width="11.42578125" style="54"/>
    <col min="15595" max="15595" width="12.5703125" style="54" customWidth="1"/>
    <col min="15596" max="15596" width="39.42578125" style="54" customWidth="1"/>
    <col min="15597" max="15597" width="20.28515625" style="54" customWidth="1"/>
    <col min="15598" max="15598" width="15.7109375" style="54" customWidth="1"/>
    <col min="15599" max="15599" width="16.140625" style="54" customWidth="1"/>
    <col min="15600" max="15604" width="13.7109375" style="54" customWidth="1"/>
    <col min="15605" max="15605" width="21" style="54" customWidth="1"/>
    <col min="15606" max="15606" width="11.42578125" style="54"/>
    <col min="15607" max="15607" width="11.7109375" style="54" bestFit="1" customWidth="1"/>
    <col min="15608" max="15850" width="11.42578125" style="54"/>
    <col min="15851" max="15851" width="12.5703125" style="54" customWidth="1"/>
    <col min="15852" max="15852" width="39.42578125" style="54" customWidth="1"/>
    <col min="15853" max="15853" width="20.28515625" style="54" customWidth="1"/>
    <col min="15854" max="15854" width="15.7109375" style="54" customWidth="1"/>
    <col min="15855" max="15855" width="16.140625" style="54" customWidth="1"/>
    <col min="15856" max="15860" width="13.7109375" style="54" customWidth="1"/>
    <col min="15861" max="15861" width="21" style="54" customWidth="1"/>
    <col min="15862" max="15862" width="11.42578125" style="54"/>
    <col min="15863" max="15863" width="11.7109375" style="54" bestFit="1" customWidth="1"/>
    <col min="15864" max="16106" width="11.42578125" style="54"/>
    <col min="16107" max="16107" width="12.5703125" style="54" customWidth="1"/>
    <col min="16108" max="16108" width="39.42578125" style="54" customWidth="1"/>
    <col min="16109" max="16109" width="20.28515625" style="54" customWidth="1"/>
    <col min="16110" max="16110" width="15.7109375" style="54" customWidth="1"/>
    <col min="16111" max="16111" width="16.140625" style="54" customWidth="1"/>
    <col min="16112" max="16116" width="13.7109375" style="54" customWidth="1"/>
    <col min="16117" max="16117" width="21" style="54" customWidth="1"/>
    <col min="16118" max="16118" width="11.42578125" style="54"/>
    <col min="16119" max="16119" width="11.7109375" style="54" bestFit="1" customWidth="1"/>
    <col min="16120" max="16384" width="11.42578125" style="54"/>
  </cols>
  <sheetData>
    <row r="1" spans="1:12" ht="18" customHeight="1" x14ac:dyDescent="0.2">
      <c r="A1" s="178" t="s">
        <v>71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2" ht="12.75" customHeight="1" thickBot="1" x14ac:dyDescent="0.25">
      <c r="A2" s="55"/>
      <c r="B2" s="56"/>
      <c r="C2" s="76"/>
      <c r="D2" s="76"/>
      <c r="E2" s="76"/>
      <c r="F2" s="76"/>
      <c r="G2" s="76"/>
      <c r="H2" s="76"/>
      <c r="I2" s="76"/>
      <c r="J2" s="76"/>
      <c r="K2" s="76"/>
    </row>
    <row r="3" spans="1:12" s="59" customFormat="1" ht="60.75" thickBot="1" x14ac:dyDescent="0.25">
      <c r="A3" s="57" t="s">
        <v>39</v>
      </c>
      <c r="B3" s="58" t="s">
        <v>68</v>
      </c>
      <c r="C3" s="77" t="s">
        <v>113</v>
      </c>
      <c r="D3" s="77" t="s">
        <v>72</v>
      </c>
      <c r="E3" s="77" t="s">
        <v>73</v>
      </c>
      <c r="F3" s="77" t="s">
        <v>74</v>
      </c>
      <c r="G3" s="77" t="s">
        <v>75</v>
      </c>
      <c r="H3" s="77" t="s">
        <v>76</v>
      </c>
      <c r="I3" s="77" t="s">
        <v>77</v>
      </c>
      <c r="J3" s="77" t="s">
        <v>78</v>
      </c>
      <c r="K3" s="77" t="s">
        <v>136</v>
      </c>
      <c r="L3" s="77" t="s">
        <v>135</v>
      </c>
    </row>
    <row r="4" spans="1:12" x14ac:dyDescent="0.25">
      <c r="A4" s="55"/>
      <c r="B4" s="60" t="s">
        <v>115</v>
      </c>
      <c r="C4" s="79">
        <f>'POSEBNI DIO Razina 4'!C4</f>
        <v>2961552.78</v>
      </c>
      <c r="D4" s="79">
        <f>'POSEBNI DIO Razina 4'!D4</f>
        <v>2373275</v>
      </c>
      <c r="E4" s="79">
        <f>'POSEBNI DIO Razina 4'!E4</f>
        <v>144003</v>
      </c>
      <c r="F4" s="79">
        <f>'POSEBNI DIO Razina 4'!F4</f>
        <v>198505.28</v>
      </c>
      <c r="G4" s="79">
        <f>'POSEBNI DIO Razina 4'!G4</f>
        <v>71850.5</v>
      </c>
      <c r="H4" s="79">
        <f>'POSEBNI DIO Razina 4'!H4</f>
        <v>123295</v>
      </c>
      <c r="I4" s="79">
        <f>'POSEBNI DIO Razina 4'!I4</f>
        <v>5247</v>
      </c>
      <c r="J4" s="79">
        <f>'POSEBNI DIO Razina 4'!J4</f>
        <v>39377</v>
      </c>
      <c r="K4" s="79">
        <f>'POSEBNI DIO Razina 4'!K4</f>
        <v>3000</v>
      </c>
      <c r="L4" s="79">
        <f>'POSEBNI DIO Razina 4'!L4</f>
        <v>3000</v>
      </c>
    </row>
    <row r="5" spans="1:12" s="59" customFormat="1" x14ac:dyDescent="0.25">
      <c r="A5" s="55"/>
      <c r="B5" s="61" t="s">
        <v>139</v>
      </c>
      <c r="C5" s="79"/>
      <c r="D5" s="79"/>
      <c r="E5" s="79"/>
      <c r="F5" s="79"/>
      <c r="G5" s="79"/>
      <c r="H5" s="79"/>
      <c r="I5" s="79"/>
      <c r="J5" s="79"/>
      <c r="K5" s="79"/>
    </row>
    <row r="6" spans="1:12" ht="12.75" customHeight="1" x14ac:dyDescent="0.25">
      <c r="A6" s="55"/>
      <c r="B6" s="62"/>
      <c r="C6" s="80"/>
      <c r="D6" s="80"/>
      <c r="E6" s="80"/>
      <c r="F6" s="80"/>
      <c r="G6" s="80"/>
      <c r="H6" s="80"/>
      <c r="I6" s="80"/>
      <c r="J6" s="80"/>
      <c r="K6" s="80"/>
    </row>
    <row r="7" spans="1:12" s="59" customFormat="1" x14ac:dyDescent="0.25">
      <c r="A7" s="63"/>
      <c r="B7" s="60" t="s">
        <v>79</v>
      </c>
      <c r="C7" s="79"/>
      <c r="D7" s="79"/>
      <c r="E7" s="79"/>
      <c r="F7" s="79"/>
      <c r="G7" s="79"/>
      <c r="H7" s="79"/>
      <c r="I7" s="79"/>
      <c r="J7" s="79"/>
      <c r="K7" s="79"/>
    </row>
    <row r="8" spans="1:12" s="59" customFormat="1" ht="12.75" customHeight="1" x14ac:dyDescent="0.25">
      <c r="A8" s="63"/>
      <c r="B8" s="60" t="s">
        <v>80</v>
      </c>
      <c r="C8" s="80">
        <f t="shared" ref="C8:L8" si="0">C9+C15</f>
        <v>2961552.78</v>
      </c>
      <c r="D8" s="80">
        <f>D9+D15</f>
        <v>2371775</v>
      </c>
      <c r="E8" s="80">
        <f t="shared" si="0"/>
        <v>144003</v>
      </c>
      <c r="F8" s="80">
        <f>F9+F15</f>
        <v>198505.28</v>
      </c>
      <c r="G8" s="80">
        <f>G9+G15</f>
        <v>71850.5</v>
      </c>
      <c r="H8" s="80">
        <f t="shared" si="0"/>
        <v>123295</v>
      </c>
      <c r="I8" s="80">
        <f t="shared" si="0"/>
        <v>5247</v>
      </c>
      <c r="J8" s="80">
        <f t="shared" si="0"/>
        <v>39377</v>
      </c>
      <c r="K8" s="80">
        <f t="shared" si="0"/>
        <v>3000</v>
      </c>
      <c r="L8" s="80">
        <f t="shared" si="0"/>
        <v>3000</v>
      </c>
    </row>
    <row r="9" spans="1:12" s="59" customFormat="1" x14ac:dyDescent="0.25">
      <c r="A9" s="55">
        <v>3</v>
      </c>
      <c r="B9" s="60" t="s">
        <v>22</v>
      </c>
      <c r="C9" s="80">
        <f>C10+C11+C12+C13</f>
        <v>2863068.5</v>
      </c>
      <c r="D9" s="80">
        <f>D10+D11+D12+D13</f>
        <v>2331775</v>
      </c>
      <c r="E9" s="80">
        <f>'POSEBNI DIO Razina 4'!E8</f>
        <v>107791</v>
      </c>
      <c r="F9" s="80">
        <f>F10+F11+F12+F13</f>
        <v>185233</v>
      </c>
      <c r="G9" s="80">
        <f>G10+G11+G12</f>
        <v>71850.5</v>
      </c>
      <c r="H9" s="80">
        <f t="shared" ref="F9:L9" si="1">H10+H11+H12</f>
        <v>120295</v>
      </c>
      <c r="I9" s="80">
        <f t="shared" si="1"/>
        <v>5247</v>
      </c>
      <c r="J9" s="80">
        <f t="shared" si="1"/>
        <v>39377</v>
      </c>
      <c r="K9" s="80">
        <f t="shared" si="1"/>
        <v>0</v>
      </c>
      <c r="L9" s="80">
        <f t="shared" si="1"/>
        <v>0</v>
      </c>
    </row>
    <row r="10" spans="1:12" s="59" customFormat="1" x14ac:dyDescent="0.25">
      <c r="A10" s="55">
        <v>31</v>
      </c>
      <c r="B10" s="60" t="s">
        <v>23</v>
      </c>
      <c r="C10" s="80">
        <f>'POSEBNI DIO Razina 4'!C9</f>
        <v>2443702.5</v>
      </c>
      <c r="D10" s="80">
        <f>'POSEBNI DIO Razina 4'!D9</f>
        <v>2226025</v>
      </c>
      <c r="E10" s="80">
        <f>'POSEBNI DIO Razina 4'!E9</f>
        <v>0</v>
      </c>
      <c r="F10" s="80">
        <f>'POSEBNI DIO Razina 4'!F9</f>
        <v>111233</v>
      </c>
      <c r="G10" s="80">
        <f>'POSEBNI DIO Razina 4'!G9</f>
        <v>67067.5</v>
      </c>
      <c r="H10" s="80">
        <f>'POSEBNI DIO Razina 4'!H9</f>
        <v>0</v>
      </c>
      <c r="I10" s="80">
        <f>'POSEBNI DIO Razina 4'!I9</f>
        <v>0</v>
      </c>
      <c r="J10" s="80">
        <f>'POSEBNI DIO Razina 4'!J9</f>
        <v>39377</v>
      </c>
      <c r="K10" s="80">
        <f>'POSEBNI DIO Razina 4'!K9</f>
        <v>0</v>
      </c>
      <c r="L10" s="80">
        <f>'POSEBNI DIO Razina 4'!L9</f>
        <v>0</v>
      </c>
    </row>
    <row r="11" spans="1:12" s="59" customFormat="1" x14ac:dyDescent="0.25">
      <c r="A11" s="55">
        <v>32</v>
      </c>
      <c r="B11" s="60" t="s">
        <v>41</v>
      </c>
      <c r="C11" s="80">
        <f>'POSEBNI DIO Razina 4'!C13</f>
        <v>342299</v>
      </c>
      <c r="D11" s="80">
        <f>'POSEBNI DIO Razina 4'!D13</f>
        <v>105700</v>
      </c>
      <c r="E11" s="80">
        <f>'POSEBNI DIO Razina 4'!E13</f>
        <v>106274</v>
      </c>
      <c r="F11" s="80">
        <f>'POSEBNI DIO Razina 4'!F13</f>
        <v>0</v>
      </c>
      <c r="G11" s="80">
        <f>'POSEBNI DIO Razina 4'!G13</f>
        <v>4783</v>
      </c>
      <c r="H11" s="80">
        <f>'POSEBNI DIO Razina 4'!H13</f>
        <v>120295</v>
      </c>
      <c r="I11" s="80">
        <f>'POSEBNI DIO Razina 4'!I13</f>
        <v>5247</v>
      </c>
      <c r="J11" s="80">
        <f>'POSEBNI DIO Razina 4'!J13</f>
        <v>0</v>
      </c>
      <c r="K11" s="80">
        <f>'POSEBNI DIO Razina 4'!K13</f>
        <v>0</v>
      </c>
      <c r="L11" s="80">
        <f>'POSEBNI DIO Razina 4'!L13</f>
        <v>0</v>
      </c>
    </row>
    <row r="12" spans="1:12" s="59" customFormat="1" x14ac:dyDescent="0.25">
      <c r="A12" s="55">
        <v>34</v>
      </c>
      <c r="B12" s="60" t="s">
        <v>109</v>
      </c>
      <c r="C12" s="80">
        <f>'POSEBNI DIO Razina 4'!C43</f>
        <v>1567</v>
      </c>
      <c r="D12" s="80">
        <f>'POSEBNI DIO Razina 4'!D43</f>
        <v>50</v>
      </c>
      <c r="E12" s="80">
        <f>'POSEBNI DIO Razina 4'!E45</f>
        <v>1517</v>
      </c>
      <c r="F12" s="80">
        <f>'POSEBNI DIO Razina 4'!F43</f>
        <v>0</v>
      </c>
      <c r="G12" s="80">
        <f>'POSEBNI DIO Razina 4'!G43</f>
        <v>0</v>
      </c>
      <c r="H12" s="80">
        <f>'POSEBNI DIO Razina 4'!H43</f>
        <v>0</v>
      </c>
      <c r="I12" s="80">
        <f>'POSEBNI DIO Razina 4'!I43</f>
        <v>0</v>
      </c>
      <c r="J12" s="80">
        <f>'POSEBNI DIO Razina 4'!J43</f>
        <v>0</v>
      </c>
      <c r="K12" s="80">
        <f>'POSEBNI DIO Razina 4'!K43</f>
        <v>0</v>
      </c>
      <c r="L12" s="80">
        <f>'POSEBNI DIO Razina 4'!L43</f>
        <v>0</v>
      </c>
    </row>
    <row r="13" spans="1:12" s="59" customFormat="1" x14ac:dyDescent="0.25">
      <c r="A13" s="55">
        <v>37</v>
      </c>
      <c r="B13" s="60" t="s">
        <v>166</v>
      </c>
      <c r="C13" s="80">
        <f>'POSEBNI DIO Razina 4'!C46</f>
        <v>75500</v>
      </c>
      <c r="D13" s="80">
        <f>'POSEBNI DIO Razina 4'!E46</f>
        <v>0</v>
      </c>
      <c r="E13" s="80">
        <v>0</v>
      </c>
      <c r="F13" s="80">
        <f>'POSEBNI DIO Razina 4'!F46</f>
        <v>74000</v>
      </c>
      <c r="G13" s="80">
        <f>'POSEBNI DIO Razina 4'!H46</f>
        <v>0</v>
      </c>
      <c r="H13" s="80">
        <f>'POSEBNI DIO Razina 4'!I46</f>
        <v>0</v>
      </c>
      <c r="I13" s="80">
        <f>'POSEBNI DIO Razina 4'!J46</f>
        <v>0</v>
      </c>
      <c r="J13" s="80">
        <f>'POSEBNI DIO Razina 4'!K46</f>
        <v>0</v>
      </c>
      <c r="K13" s="80">
        <f>'POSEBNI DIO Razina 4'!L46</f>
        <v>0</v>
      </c>
      <c r="L13" s="80">
        <f>'POSEBNI DIO Razina 4'!M46</f>
        <v>0</v>
      </c>
    </row>
    <row r="14" spans="1:12" s="59" customFormat="1" x14ac:dyDescent="0.25">
      <c r="A14" s="55">
        <v>38</v>
      </c>
      <c r="B14" s="60" t="s">
        <v>178</v>
      </c>
      <c r="C14" s="80">
        <f>'POSEBNI DIO Razina 4'!C47</f>
        <v>0</v>
      </c>
      <c r="D14" s="80">
        <f>'POSEBNI DIO Razina 4'!D47</f>
        <v>0</v>
      </c>
      <c r="E14" s="80">
        <f>'POSEBNI DIO Razina 4'!E47</f>
        <v>0</v>
      </c>
      <c r="F14" s="80">
        <f>'POSEBNI DIO Razina 4'!F47</f>
        <v>0</v>
      </c>
      <c r="G14" s="80">
        <f>'POSEBNI DIO Razina 4'!G47</f>
        <v>0</v>
      </c>
      <c r="H14" s="80">
        <f>'POSEBNI DIO Razina 4'!H47</f>
        <v>0</v>
      </c>
      <c r="I14" s="80">
        <f>'POSEBNI DIO Razina 4'!I47</f>
        <v>0</v>
      </c>
      <c r="J14" s="80">
        <f>'POSEBNI DIO Razina 4'!J47</f>
        <v>0</v>
      </c>
      <c r="K14" s="80">
        <f>'POSEBNI DIO Razina 4'!K47</f>
        <v>0</v>
      </c>
      <c r="L14" s="80">
        <f>'POSEBNI DIO Razina 4'!L47</f>
        <v>0</v>
      </c>
    </row>
    <row r="15" spans="1:12" x14ac:dyDescent="0.25">
      <c r="A15" s="67">
        <v>4</v>
      </c>
      <c r="B15" s="69" t="s">
        <v>24</v>
      </c>
      <c r="C15" s="80">
        <f>'POSEBNI DIO Razina 4'!C48</f>
        <v>98484.28</v>
      </c>
      <c r="D15" s="80">
        <f>'POSEBNI DIO Razina 4'!D48</f>
        <v>40000</v>
      </c>
      <c r="E15" s="80">
        <f>'POSEBNI DIO Razina 4'!E48</f>
        <v>36212</v>
      </c>
      <c r="F15" s="80">
        <f>'POSEBNI DIO Razina 4'!F48</f>
        <v>13272.28</v>
      </c>
      <c r="G15" s="80">
        <f>'POSEBNI DIO Razina 4'!G48</f>
        <v>0</v>
      </c>
      <c r="H15" s="80">
        <f>'POSEBNI DIO Razina 4'!H48</f>
        <v>3000</v>
      </c>
      <c r="I15" s="80">
        <f>'POSEBNI DIO Razina 4'!I48</f>
        <v>0</v>
      </c>
      <c r="J15" s="80">
        <f>'POSEBNI DIO Razina 4'!J48</f>
        <v>0</v>
      </c>
      <c r="K15" s="80">
        <f>'POSEBNI DIO Razina 4'!K48</f>
        <v>3000</v>
      </c>
      <c r="L15" s="80">
        <f>'POSEBNI DIO Razina 4'!L48</f>
        <v>3000</v>
      </c>
    </row>
    <row r="16" spans="1:12" ht="12.75" customHeight="1" x14ac:dyDescent="0.25">
      <c r="A16" s="67">
        <v>42</v>
      </c>
      <c r="B16" s="69" t="s">
        <v>65</v>
      </c>
      <c r="C16" s="80">
        <f>'POSEBNI DIO Razina 4'!C49</f>
        <v>78572.28</v>
      </c>
      <c r="D16" s="80">
        <f>'POSEBNI DIO Razina 4'!D49</f>
        <v>40000</v>
      </c>
      <c r="E16" s="80">
        <f>'POSEBNI DIO Razina 4'!E49</f>
        <v>16300</v>
      </c>
      <c r="F16" s="80">
        <f>'POSEBNI DIO Razina 4'!F49</f>
        <v>13272.28</v>
      </c>
      <c r="G16" s="80">
        <f>'POSEBNI DIO Razina 4'!G49</f>
        <v>0</v>
      </c>
      <c r="H16" s="80">
        <f>'POSEBNI DIO Razina 4'!H49</f>
        <v>3000</v>
      </c>
      <c r="I16" s="80">
        <f>'POSEBNI DIO Razina 4'!I49</f>
        <v>0</v>
      </c>
      <c r="J16" s="80">
        <f>'POSEBNI DIO Razina 4'!J49</f>
        <v>0</v>
      </c>
      <c r="K16" s="80">
        <f>'POSEBNI DIO Razina 4'!K49</f>
        <v>3000</v>
      </c>
      <c r="L16" s="80">
        <f>'POSEBNI DIO Razina 4'!L49</f>
        <v>3000</v>
      </c>
    </row>
    <row r="17" spans="1:12" ht="12.75" customHeight="1" x14ac:dyDescent="0.25">
      <c r="A17" s="67">
        <v>45</v>
      </c>
      <c r="B17" s="69" t="s">
        <v>168</v>
      </c>
      <c r="C17" s="80">
        <f>'POSEBNI DIO Razina 4'!C57</f>
        <v>19912</v>
      </c>
      <c r="D17" s="80">
        <f>'POSEBNI DIO Razina 4'!D57</f>
        <v>0</v>
      </c>
      <c r="E17" s="80">
        <f>'POSEBNI DIO Razina 4'!E57</f>
        <v>19912</v>
      </c>
      <c r="F17" s="80">
        <f>'POSEBNI DIO Razina 4'!F57</f>
        <v>0</v>
      </c>
      <c r="G17" s="80">
        <f>'POSEBNI DIO Razina 4'!G57</f>
        <v>0</v>
      </c>
      <c r="H17" s="80">
        <f>'POSEBNI DIO Razina 4'!H57</f>
        <v>0</v>
      </c>
      <c r="I17" s="80">
        <f>'POSEBNI DIO Razina 4'!I57</f>
        <v>0</v>
      </c>
      <c r="J17" s="80">
        <f>'POSEBNI DIO Razina 4'!J57</f>
        <v>0</v>
      </c>
      <c r="K17" s="80">
        <f>'POSEBNI DIO Razina 4'!K57</f>
        <v>0</v>
      </c>
      <c r="L17" s="80">
        <f>'POSEBNI DIO Razina 4'!L57</f>
        <v>0</v>
      </c>
    </row>
    <row r="18" spans="1:12" ht="15.75" thickBot="1" x14ac:dyDescent="0.3">
      <c r="A18" s="64"/>
      <c r="B18" s="62"/>
      <c r="C18" s="80"/>
      <c r="D18" s="80"/>
      <c r="E18" s="80"/>
      <c r="F18" s="80"/>
      <c r="G18" s="80"/>
      <c r="H18" s="80"/>
      <c r="I18" s="80"/>
      <c r="J18" s="80"/>
      <c r="K18" s="80"/>
    </row>
    <row r="19" spans="1:12" ht="60.75" thickBot="1" x14ac:dyDescent="0.25">
      <c r="A19" s="57" t="s">
        <v>39</v>
      </c>
      <c r="B19" s="58" t="s">
        <v>68</v>
      </c>
      <c r="C19" s="77" t="s">
        <v>114</v>
      </c>
      <c r="D19" s="77" t="s">
        <v>72</v>
      </c>
      <c r="E19" s="77" t="s">
        <v>73</v>
      </c>
      <c r="F19" s="77" t="s">
        <v>74</v>
      </c>
      <c r="G19" s="77" t="s">
        <v>75</v>
      </c>
      <c r="H19" s="77" t="s">
        <v>76</v>
      </c>
      <c r="I19" s="77" t="s">
        <v>77</v>
      </c>
      <c r="J19" s="77" t="s">
        <v>78</v>
      </c>
      <c r="K19" s="77" t="s">
        <v>136</v>
      </c>
      <c r="L19" s="77" t="s">
        <v>135</v>
      </c>
    </row>
    <row r="20" spans="1:12" x14ac:dyDescent="0.25">
      <c r="A20" s="55"/>
      <c r="B20" s="60" t="s">
        <v>115</v>
      </c>
      <c r="C20" s="79">
        <f>'POSEBNI DIO Razina 4'!C63</f>
        <v>3022774.78</v>
      </c>
      <c r="D20" s="79">
        <f>D24</f>
        <v>2432675</v>
      </c>
      <c r="E20" s="79">
        <f t="shared" ref="E20:L20" si="2">E24</f>
        <v>143170</v>
      </c>
      <c r="F20" s="79">
        <f t="shared" si="2"/>
        <v>201160.28</v>
      </c>
      <c r="G20" s="79">
        <f t="shared" si="2"/>
        <v>72850.5</v>
      </c>
      <c r="H20" s="79">
        <f t="shared" si="2"/>
        <v>120295</v>
      </c>
      <c r="I20" s="79">
        <f t="shared" si="2"/>
        <v>5247</v>
      </c>
      <c r="J20" s="79">
        <f t="shared" si="2"/>
        <v>39377</v>
      </c>
      <c r="K20" s="79">
        <f t="shared" si="2"/>
        <v>3000</v>
      </c>
      <c r="L20" s="79">
        <f t="shared" si="2"/>
        <v>3000</v>
      </c>
    </row>
    <row r="21" spans="1:12" x14ac:dyDescent="0.25">
      <c r="A21" s="55"/>
      <c r="B21" s="61" t="s">
        <v>139</v>
      </c>
      <c r="C21" s="79"/>
      <c r="D21" s="79"/>
      <c r="E21" s="79"/>
      <c r="F21" s="79"/>
      <c r="G21" s="79"/>
      <c r="H21" s="79"/>
      <c r="I21" s="79"/>
      <c r="J21" s="79"/>
      <c r="K21" s="79"/>
    </row>
    <row r="22" spans="1:12" x14ac:dyDescent="0.25">
      <c r="A22" s="55"/>
      <c r="B22" s="62"/>
      <c r="C22" s="80"/>
      <c r="D22" s="80"/>
      <c r="E22" s="80"/>
      <c r="F22" s="80"/>
      <c r="G22" s="80"/>
      <c r="H22" s="80"/>
      <c r="I22" s="80"/>
      <c r="J22" s="80"/>
      <c r="K22" s="80"/>
    </row>
    <row r="23" spans="1:12" x14ac:dyDescent="0.25">
      <c r="A23" s="63"/>
      <c r="B23" s="60" t="s">
        <v>79</v>
      </c>
      <c r="C23" s="79"/>
      <c r="D23" s="79"/>
      <c r="E23" s="79"/>
      <c r="F23" s="79"/>
      <c r="G23" s="79"/>
      <c r="H23" s="79"/>
      <c r="I23" s="79"/>
      <c r="J23" s="79"/>
      <c r="K23" s="79"/>
    </row>
    <row r="24" spans="1:12" x14ac:dyDescent="0.25">
      <c r="A24" s="63"/>
      <c r="B24" s="60" t="s">
        <v>80</v>
      </c>
      <c r="C24" s="80">
        <f>'POSEBNI DIO Razina 4'!C67</f>
        <v>3022774.78</v>
      </c>
      <c r="D24" s="80">
        <f>D25+D31</f>
        <v>2432675</v>
      </c>
      <c r="E24" s="80">
        <f t="shared" ref="E24:L24" si="3">E25+E31</f>
        <v>143170</v>
      </c>
      <c r="F24" s="80">
        <f t="shared" si="3"/>
        <v>201160.28</v>
      </c>
      <c r="G24" s="80">
        <f t="shared" si="3"/>
        <v>72850.5</v>
      </c>
      <c r="H24" s="80">
        <f t="shared" si="3"/>
        <v>120295</v>
      </c>
      <c r="I24" s="80">
        <f t="shared" si="3"/>
        <v>5247</v>
      </c>
      <c r="J24" s="80">
        <f t="shared" si="3"/>
        <v>39377</v>
      </c>
      <c r="K24" s="80">
        <f t="shared" si="3"/>
        <v>3000</v>
      </c>
      <c r="L24" s="80">
        <f t="shared" si="3"/>
        <v>3000</v>
      </c>
    </row>
    <row r="25" spans="1:12" x14ac:dyDescent="0.25">
      <c r="A25" s="55">
        <v>3</v>
      </c>
      <c r="B25" s="60" t="s">
        <v>22</v>
      </c>
      <c r="C25" s="80">
        <f>'POSEBNI DIO Razina 4'!C68</f>
        <v>2927452.5</v>
      </c>
      <c r="D25" s="80">
        <f>D26+D27+D28+D29</f>
        <v>2392675</v>
      </c>
      <c r="E25" s="80">
        <f>'POSEBNI DIO Razina 4'!E68</f>
        <v>107120</v>
      </c>
      <c r="F25" s="80">
        <f t="shared" ref="F25:L25" si="4">F26+F27+F28</f>
        <v>187888</v>
      </c>
      <c r="G25" s="80">
        <f t="shared" si="4"/>
        <v>72850.5</v>
      </c>
      <c r="H25" s="80">
        <f t="shared" si="4"/>
        <v>120295</v>
      </c>
      <c r="I25" s="80">
        <f t="shared" si="4"/>
        <v>5247</v>
      </c>
      <c r="J25" s="80">
        <f t="shared" si="4"/>
        <v>39377</v>
      </c>
      <c r="K25" s="80">
        <f t="shared" si="4"/>
        <v>0</v>
      </c>
      <c r="L25" s="80">
        <f t="shared" si="4"/>
        <v>0</v>
      </c>
    </row>
    <row r="26" spans="1:12" x14ac:dyDescent="0.25">
      <c r="A26" s="55">
        <v>31</v>
      </c>
      <c r="B26" s="60" t="s">
        <v>23</v>
      </c>
      <c r="C26" s="80">
        <f>'POSEBNI DIO Razina 4'!C69</f>
        <v>2504102.5</v>
      </c>
      <c r="D26" s="80">
        <f>'POSEBNI DIO Razina 4'!D69</f>
        <v>2285425</v>
      </c>
      <c r="E26" s="80">
        <f>'POSEBNI DIO Razina 4'!E69</f>
        <v>0</v>
      </c>
      <c r="F26" s="80">
        <f>'POSEBNI DIO Razina 4'!F69</f>
        <v>111233</v>
      </c>
      <c r="G26" s="80">
        <f>'POSEBNI DIO Razina 4'!G69</f>
        <v>68067.5</v>
      </c>
      <c r="H26" s="80">
        <f>'POSEBNI DIO Razina 4'!H69</f>
        <v>0</v>
      </c>
      <c r="I26" s="80">
        <f>'POSEBNI DIO Razina 4'!I69</f>
        <v>0</v>
      </c>
      <c r="J26" s="80">
        <f>'POSEBNI DIO Razina 4'!J69</f>
        <v>39377</v>
      </c>
      <c r="K26" s="80">
        <f>'POSEBNI DIO Razina 4'!K69</f>
        <v>0</v>
      </c>
      <c r="L26" s="80">
        <f>'POSEBNI DIO Razina 4'!L69</f>
        <v>0</v>
      </c>
    </row>
    <row r="27" spans="1:12" x14ac:dyDescent="0.25">
      <c r="A27" s="55">
        <v>32</v>
      </c>
      <c r="B27" s="60" t="s">
        <v>41</v>
      </c>
      <c r="C27" s="80">
        <f>'POSEBNI DIO Razina 4'!C73</f>
        <v>418283</v>
      </c>
      <c r="D27" s="80">
        <f>'POSEBNI DIO Razina 4'!D73</f>
        <v>105700</v>
      </c>
      <c r="E27" s="80">
        <f>'POSEBNI DIO Razina 4'!E73</f>
        <v>105603</v>
      </c>
      <c r="F27" s="80">
        <f>'POSEBNI DIO Razina 4'!F73</f>
        <v>76655</v>
      </c>
      <c r="G27" s="80">
        <f>'POSEBNI DIO Razina 4'!G73</f>
        <v>4783</v>
      </c>
      <c r="H27" s="80">
        <f>'POSEBNI DIO Razina 4'!H73</f>
        <v>120295</v>
      </c>
      <c r="I27" s="80">
        <f>'POSEBNI DIO Razina 4'!I73</f>
        <v>5247</v>
      </c>
      <c r="J27" s="80">
        <f>'POSEBNI DIO Razina 4'!J73</f>
        <v>0</v>
      </c>
      <c r="K27" s="80">
        <f>'POSEBNI DIO Razina 4'!K73</f>
        <v>0</v>
      </c>
      <c r="L27" s="80">
        <f>'POSEBNI DIO Razina 4'!L73</f>
        <v>0</v>
      </c>
    </row>
    <row r="28" spans="1:12" x14ac:dyDescent="0.25">
      <c r="A28" s="55">
        <v>34</v>
      </c>
      <c r="B28" s="60" t="s">
        <v>109</v>
      </c>
      <c r="C28" s="80">
        <f>'POSEBNI DIO Razina 4'!C103</f>
        <v>1567</v>
      </c>
      <c r="D28" s="80">
        <f>'POSEBNI DIO Razina 4'!D103</f>
        <v>50</v>
      </c>
      <c r="E28" s="80">
        <f>'POSEBNI DIO Razina 4'!E103</f>
        <v>1517</v>
      </c>
      <c r="F28" s="80">
        <f>'POSEBNI DIO Razina 4'!F103</f>
        <v>0</v>
      </c>
      <c r="G28" s="80">
        <f>'POSEBNI DIO Razina 4'!G103</f>
        <v>0</v>
      </c>
      <c r="H28" s="80">
        <f>'POSEBNI DIO Razina 4'!H103</f>
        <v>0</v>
      </c>
      <c r="I28" s="80">
        <f>'POSEBNI DIO Razina 4'!I103</f>
        <v>0</v>
      </c>
      <c r="J28" s="80">
        <f>'POSEBNI DIO Razina 4'!J103</f>
        <v>0</v>
      </c>
      <c r="K28" s="80">
        <f>'POSEBNI DIO Razina 4'!K103</f>
        <v>0</v>
      </c>
      <c r="L28" s="80">
        <f>'POSEBNI DIO Razina 4'!L103</f>
        <v>0</v>
      </c>
    </row>
    <row r="29" spans="1:12" x14ac:dyDescent="0.25">
      <c r="A29" s="55">
        <v>37</v>
      </c>
      <c r="B29" s="60" t="s">
        <v>166</v>
      </c>
      <c r="C29" s="80">
        <f>'POSEBNI DIO Razina 4'!C106</f>
        <v>75500</v>
      </c>
      <c r="D29" s="80">
        <f>'POSEBNI DIO Razina 4'!D106</f>
        <v>1500</v>
      </c>
      <c r="E29" s="80">
        <f>'POSEBNI DIO Razina 4'!E106</f>
        <v>0</v>
      </c>
      <c r="F29" s="80">
        <f>'POSEBNI DIO Razina 4'!F106</f>
        <v>74000</v>
      </c>
      <c r="G29" s="80">
        <f>'POSEBNI DIO Razina 4'!G106</f>
        <v>0</v>
      </c>
      <c r="H29" s="80">
        <f>'POSEBNI DIO Razina 4'!H106</f>
        <v>0</v>
      </c>
      <c r="I29" s="80">
        <f>'POSEBNI DIO Razina 4'!I106</f>
        <v>0</v>
      </c>
      <c r="J29" s="80">
        <f>'POSEBNI DIO Razina 4'!J106</f>
        <v>0</v>
      </c>
      <c r="K29" s="80">
        <f>'POSEBNI DIO Razina 4'!K106</f>
        <v>0</v>
      </c>
      <c r="L29" s="80">
        <f>'POSEBNI DIO Razina 4'!L106</f>
        <v>0</v>
      </c>
    </row>
    <row r="30" spans="1:12" x14ac:dyDescent="0.25">
      <c r="A30" s="55">
        <v>38</v>
      </c>
      <c r="B30" s="60" t="s">
        <v>178</v>
      </c>
      <c r="C30" s="80">
        <f>'POSEBNI DIO Razina 4'!C107</f>
        <v>2000</v>
      </c>
      <c r="D30" s="80">
        <f>'POSEBNI DIO Razina 4'!D107</f>
        <v>2000</v>
      </c>
      <c r="E30" s="80">
        <f>'POSEBNI DIO Razina 4'!E107</f>
        <v>0</v>
      </c>
      <c r="F30" s="80">
        <f>'POSEBNI DIO Razina 4'!F107</f>
        <v>0</v>
      </c>
      <c r="G30" s="80">
        <f>'POSEBNI DIO Razina 4'!G107</f>
        <v>0</v>
      </c>
      <c r="H30" s="80">
        <f>'POSEBNI DIO Razina 4'!H107</f>
        <v>0</v>
      </c>
      <c r="I30" s="80">
        <f>'POSEBNI DIO Razina 4'!I107</f>
        <v>0</v>
      </c>
      <c r="J30" s="80">
        <f>'POSEBNI DIO Razina 4'!J107</f>
        <v>0</v>
      </c>
      <c r="K30" s="80">
        <f>'POSEBNI DIO Razina 4'!K107</f>
        <v>0</v>
      </c>
      <c r="L30" s="80">
        <f>'POSEBNI DIO Razina 4'!L107</f>
        <v>0</v>
      </c>
    </row>
    <row r="31" spans="1:12" x14ac:dyDescent="0.25">
      <c r="A31" s="67">
        <v>4</v>
      </c>
      <c r="B31" s="69" t="s">
        <v>24</v>
      </c>
      <c r="C31" s="80">
        <f>'POSEBNI DIO Razina 4'!C108</f>
        <v>95322.28</v>
      </c>
      <c r="D31" s="80">
        <f>D32</f>
        <v>40000</v>
      </c>
      <c r="E31" s="80">
        <f>'POSEBNI DIO Razina 4'!E108</f>
        <v>36050</v>
      </c>
      <c r="F31" s="80">
        <f>SUM(F32+F33)</f>
        <v>13272.28</v>
      </c>
      <c r="G31" s="80">
        <f>'POSEBNI DIO Razina 4'!G106</f>
        <v>0</v>
      </c>
      <c r="H31" s="80">
        <f>'POSEBNI DIO Razina 4'!H106</f>
        <v>0</v>
      </c>
      <c r="I31" s="80">
        <f>'POSEBNI DIO Razina 4'!I106</f>
        <v>0</v>
      </c>
      <c r="J31" s="80">
        <f>'POSEBNI DIO Razina 4'!J106</f>
        <v>0</v>
      </c>
      <c r="K31" s="80">
        <f>K33+K32</f>
        <v>3000</v>
      </c>
      <c r="L31" s="80">
        <f>L33+L32</f>
        <v>3000</v>
      </c>
    </row>
    <row r="32" spans="1:12" x14ac:dyDescent="0.25">
      <c r="A32" s="67">
        <v>42</v>
      </c>
      <c r="B32" s="69" t="s">
        <v>65</v>
      </c>
      <c r="C32" s="80">
        <f>'POSEBNI DIO Razina 4'!C109</f>
        <v>75572.28</v>
      </c>
      <c r="D32" s="80">
        <f>'POSEBNI DIO Razina 4'!D108</f>
        <v>40000</v>
      </c>
      <c r="E32" s="80">
        <f>'POSEBNI DIO Razina 4'!E109</f>
        <v>16300</v>
      </c>
      <c r="F32" s="80">
        <f>'POSEBNI DIO Razina 4'!F108</f>
        <v>13272.28</v>
      </c>
      <c r="G32" s="80">
        <f>'POSEBNI DIO Razina 4'!G108</f>
        <v>0</v>
      </c>
      <c r="H32" s="80">
        <f>'POSEBNI DIO Razina 4'!H108</f>
        <v>0</v>
      </c>
      <c r="I32" s="80">
        <f>'POSEBNI DIO Razina 4'!I108</f>
        <v>0</v>
      </c>
      <c r="J32" s="80">
        <f>'POSEBNI DIO Razina 4'!J108</f>
        <v>0</v>
      </c>
      <c r="K32" s="80">
        <f>'POSEBNI DIO Razina 4'!K108</f>
        <v>3000</v>
      </c>
      <c r="L32" s="80">
        <f>'POSEBNI DIO Razina 4'!L108</f>
        <v>3000</v>
      </c>
    </row>
    <row r="33" spans="1:12" x14ac:dyDescent="0.25">
      <c r="A33" s="67">
        <v>45</v>
      </c>
      <c r="B33" s="69" t="s">
        <v>168</v>
      </c>
      <c r="C33" s="80">
        <f>'POSEBNI DIO Razina 4'!C117</f>
        <v>19750</v>
      </c>
      <c r="D33" s="80">
        <f>'POSEBNI DIO Razina 4'!D117</f>
        <v>0</v>
      </c>
      <c r="E33" s="80">
        <f>'POSEBNI DIO Razina 4'!E117</f>
        <v>19750</v>
      </c>
      <c r="F33" s="80">
        <f>'POSEBNI DIO Razina 4'!F117</f>
        <v>0</v>
      </c>
      <c r="G33" s="80">
        <f>'POSEBNI DIO Razina 4'!G117</f>
        <v>0</v>
      </c>
      <c r="H33" s="80">
        <f>'POSEBNI DIO Razina 4'!H117</f>
        <v>0</v>
      </c>
      <c r="I33" s="80">
        <f>'POSEBNI DIO Razina 4'!I117</f>
        <v>0</v>
      </c>
      <c r="J33" s="80">
        <f>'POSEBNI DIO Razina 4'!J117</f>
        <v>0</v>
      </c>
      <c r="K33" s="80">
        <f>'POSEBNI DIO Razina 4'!K117</f>
        <v>0</v>
      </c>
      <c r="L33" s="80">
        <f>'POSEBNI DIO Razina 4'!L117</f>
        <v>0</v>
      </c>
    </row>
    <row r="34" spans="1:12" ht="15.75" thickBot="1" x14ac:dyDescent="0.3">
      <c r="A34" s="67"/>
      <c r="B34" s="69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60.75" thickBot="1" x14ac:dyDescent="0.25">
      <c r="A35" s="57" t="s">
        <v>39</v>
      </c>
      <c r="B35" s="58" t="s">
        <v>68</v>
      </c>
      <c r="C35" s="77" t="s">
        <v>167</v>
      </c>
      <c r="D35" s="77" t="s">
        <v>72</v>
      </c>
      <c r="E35" s="77" t="s">
        <v>73</v>
      </c>
      <c r="F35" s="77" t="s">
        <v>74</v>
      </c>
      <c r="G35" s="77" t="s">
        <v>75</v>
      </c>
      <c r="H35" s="77" t="s">
        <v>76</v>
      </c>
      <c r="I35" s="77" t="s">
        <v>77</v>
      </c>
      <c r="J35" s="77" t="s">
        <v>78</v>
      </c>
      <c r="K35" s="77" t="s">
        <v>136</v>
      </c>
      <c r="L35" s="77" t="s">
        <v>135</v>
      </c>
    </row>
    <row r="36" spans="1:12" x14ac:dyDescent="0.25">
      <c r="A36" s="55"/>
      <c r="B36" s="60" t="s">
        <v>115</v>
      </c>
      <c r="C36" s="79">
        <f>'POSEBNI DIO Razina 4'!C125</f>
        <v>3087349.78</v>
      </c>
      <c r="D36" s="79">
        <f>'POSEBNI DIO Razina 4'!D125</f>
        <v>2499250</v>
      </c>
      <c r="E36" s="79">
        <f>'POSEBNI DIO Razina 4'!E125</f>
        <v>143170</v>
      </c>
      <c r="F36" s="79">
        <f>'POSEBNI DIO Razina 4'!F125</f>
        <v>201160.28</v>
      </c>
      <c r="G36" s="79">
        <f>'POSEBNI DIO Razina 4'!G125</f>
        <v>72850.5</v>
      </c>
      <c r="H36" s="79">
        <f>'POSEBNI DIO Razina 4'!H125</f>
        <v>120295</v>
      </c>
      <c r="I36" s="79">
        <f>'POSEBNI DIO Razina 4'!I125</f>
        <v>5247</v>
      </c>
      <c r="J36" s="79">
        <f>'POSEBNI DIO Razina 4'!J125</f>
        <v>39377</v>
      </c>
      <c r="K36" s="79">
        <f>'POSEBNI DIO Razina 4'!K125</f>
        <v>3000</v>
      </c>
      <c r="L36" s="79">
        <f>'POSEBNI DIO Razina 4'!L125</f>
        <v>3000</v>
      </c>
    </row>
    <row r="37" spans="1:12" x14ac:dyDescent="0.25">
      <c r="A37" s="55"/>
      <c r="B37" s="61" t="s">
        <v>139</v>
      </c>
      <c r="C37" s="79"/>
      <c r="D37" s="79"/>
      <c r="E37" s="79"/>
      <c r="F37" s="79"/>
      <c r="G37" s="79"/>
      <c r="H37" s="79"/>
      <c r="I37" s="79"/>
      <c r="J37" s="79"/>
      <c r="K37" s="79"/>
    </row>
    <row r="38" spans="1:12" x14ac:dyDescent="0.25">
      <c r="A38" s="55"/>
      <c r="B38" s="62"/>
      <c r="C38" s="80"/>
      <c r="D38" s="80"/>
      <c r="E38" s="80"/>
      <c r="F38" s="80"/>
      <c r="G38" s="80"/>
      <c r="H38" s="80"/>
      <c r="I38" s="80"/>
      <c r="J38" s="80"/>
      <c r="K38" s="80"/>
    </row>
    <row r="39" spans="1:12" x14ac:dyDescent="0.25">
      <c r="A39" s="63"/>
      <c r="B39" s="60" t="s">
        <v>79</v>
      </c>
      <c r="C39" s="79"/>
      <c r="D39" s="79"/>
      <c r="E39" s="79"/>
      <c r="F39" s="79"/>
      <c r="G39" s="79"/>
      <c r="H39" s="79"/>
      <c r="I39" s="79"/>
      <c r="J39" s="79"/>
      <c r="K39" s="79"/>
    </row>
    <row r="40" spans="1:12" x14ac:dyDescent="0.25">
      <c r="A40" s="63"/>
      <c r="B40" s="60" t="s">
        <v>80</v>
      </c>
      <c r="C40" s="80">
        <f>'POSEBNI DIO Razina 4'!C129</f>
        <v>3087349.78</v>
      </c>
      <c r="D40" s="80">
        <f>'POSEBNI DIO Razina 4'!D129</f>
        <v>2499250</v>
      </c>
      <c r="E40" s="80">
        <f>'POSEBNI DIO Razina 4'!E129</f>
        <v>143170</v>
      </c>
      <c r="F40" s="80">
        <f>'POSEBNI DIO Razina 4'!F129</f>
        <v>201160.28</v>
      </c>
      <c r="G40" s="80">
        <f>'POSEBNI DIO Razina 4'!G129</f>
        <v>72850.5</v>
      </c>
      <c r="H40" s="80">
        <f>'POSEBNI DIO Razina 4'!H129</f>
        <v>120295</v>
      </c>
      <c r="I40" s="80">
        <f>'POSEBNI DIO Razina 4'!I129</f>
        <v>5247</v>
      </c>
      <c r="J40" s="80">
        <f>'POSEBNI DIO Razina 4'!J129</f>
        <v>39377</v>
      </c>
      <c r="K40" s="80">
        <f>'POSEBNI DIO Razina 4'!K129</f>
        <v>3000</v>
      </c>
      <c r="L40" s="80">
        <f>'POSEBNI DIO Razina 4'!L129</f>
        <v>3000</v>
      </c>
    </row>
    <row r="41" spans="1:12" x14ac:dyDescent="0.25">
      <c r="A41" s="55">
        <v>3</v>
      </c>
      <c r="B41" s="60" t="s">
        <v>22</v>
      </c>
      <c r="C41" s="80">
        <f>'POSEBNI DIO Razina 4'!C130</f>
        <v>2992027.5</v>
      </c>
      <c r="D41" s="80">
        <f>'POSEBNI DIO Razina 4'!D130</f>
        <v>2459250</v>
      </c>
      <c r="E41" s="80">
        <f>'POSEBNI DIO Razina 4'!E130</f>
        <v>107120</v>
      </c>
      <c r="F41" s="80">
        <f>'POSEBNI DIO Razina 4'!F130</f>
        <v>187888</v>
      </c>
      <c r="G41" s="80">
        <f>'POSEBNI DIO Razina 4'!G130</f>
        <v>72850.5</v>
      </c>
      <c r="H41" s="80">
        <f>'POSEBNI DIO Razina 4'!H130</f>
        <v>120295</v>
      </c>
      <c r="I41" s="80">
        <f>'POSEBNI DIO Razina 4'!I130</f>
        <v>5247</v>
      </c>
      <c r="J41" s="80">
        <f>'POSEBNI DIO Razina 4'!J130</f>
        <v>39377</v>
      </c>
      <c r="K41" s="80">
        <f>'POSEBNI DIO Razina 4'!K130</f>
        <v>0</v>
      </c>
      <c r="L41" s="80">
        <f>'POSEBNI DIO Razina 4'!L130</f>
        <v>0</v>
      </c>
    </row>
    <row r="42" spans="1:12" x14ac:dyDescent="0.25">
      <c r="A42" s="55">
        <v>31</v>
      </c>
      <c r="B42" s="60" t="s">
        <v>23</v>
      </c>
      <c r="C42" s="80">
        <f>'POSEBNI DIO Razina 4'!C131</f>
        <v>2568677.5</v>
      </c>
      <c r="D42" s="80">
        <f>'POSEBNI DIO Razina 4'!D131</f>
        <v>2350000</v>
      </c>
      <c r="E42" s="80">
        <f>'POSEBNI DIO Razina 4'!E131</f>
        <v>0</v>
      </c>
      <c r="F42" s="80">
        <f>'POSEBNI DIO Razina 4'!F131</f>
        <v>111233</v>
      </c>
      <c r="G42" s="80">
        <f>'POSEBNI DIO Razina 4'!G131</f>
        <v>68067.5</v>
      </c>
      <c r="H42" s="80">
        <f>'POSEBNI DIO Razina 4'!H131</f>
        <v>0</v>
      </c>
      <c r="I42" s="80">
        <f>'POSEBNI DIO Razina 4'!I131</f>
        <v>0</v>
      </c>
      <c r="J42" s="80">
        <f>'POSEBNI DIO Razina 4'!J131</f>
        <v>39377</v>
      </c>
      <c r="K42" s="80">
        <f>'POSEBNI DIO Razina 4'!K131</f>
        <v>0</v>
      </c>
      <c r="L42" s="80">
        <f>'POSEBNI DIO Razina 4'!L131</f>
        <v>0</v>
      </c>
    </row>
    <row r="43" spans="1:12" x14ac:dyDescent="0.25">
      <c r="A43" s="55">
        <v>32</v>
      </c>
      <c r="B43" s="60" t="s">
        <v>41</v>
      </c>
      <c r="C43" s="80">
        <f>'POSEBNI DIO Razina 4'!C135</f>
        <v>418283</v>
      </c>
      <c r="D43" s="80">
        <f>'POSEBNI DIO Razina 4'!D135</f>
        <v>105700</v>
      </c>
      <c r="E43" s="80">
        <f>'POSEBNI DIO Razina 4'!E135</f>
        <v>105603</v>
      </c>
      <c r="F43" s="80">
        <f>'POSEBNI DIO Razina 4'!F135</f>
        <v>76655</v>
      </c>
      <c r="G43" s="80">
        <f>'POSEBNI DIO Razina 4'!G135</f>
        <v>4783</v>
      </c>
      <c r="H43" s="80">
        <f>'POSEBNI DIO Razina 4'!H135</f>
        <v>120295</v>
      </c>
      <c r="I43" s="80">
        <f>'POSEBNI DIO Razina 4'!I135</f>
        <v>5247</v>
      </c>
      <c r="J43" s="80">
        <f>'POSEBNI DIO Razina 4'!J135</f>
        <v>0</v>
      </c>
      <c r="K43" s="80">
        <f>'POSEBNI DIO Razina 4'!K135</f>
        <v>0</v>
      </c>
      <c r="L43" s="80">
        <f>'POSEBNI DIO Razina 4'!L135</f>
        <v>0</v>
      </c>
    </row>
    <row r="44" spans="1:12" x14ac:dyDescent="0.25">
      <c r="A44" s="55">
        <v>34</v>
      </c>
      <c r="B44" s="60" t="s">
        <v>109</v>
      </c>
      <c r="C44" s="80">
        <f>'POSEBNI DIO Razina 4'!C166</f>
        <v>1567</v>
      </c>
      <c r="D44" s="80">
        <f>'POSEBNI DIO Razina 4'!D136</f>
        <v>31200</v>
      </c>
      <c r="E44" s="80">
        <f>'POSEBNI DIO Razina 4'!E165</f>
        <v>1517</v>
      </c>
      <c r="F44" s="80">
        <f>'POSEBNI DIO Razina 4'!F136</f>
        <v>0</v>
      </c>
      <c r="G44" s="80">
        <f>'POSEBNI DIO Razina 4'!G136</f>
        <v>2783</v>
      </c>
      <c r="H44" s="80">
        <f>'POSEBNI DIO Razina 4'!H136</f>
        <v>0</v>
      </c>
      <c r="I44" s="80">
        <f>'POSEBNI DIO Razina 4'!I136</f>
        <v>0</v>
      </c>
      <c r="J44" s="80">
        <f>'POSEBNI DIO Razina 4'!J136</f>
        <v>0</v>
      </c>
      <c r="K44" s="80">
        <f>'POSEBNI DIO Razina 4'!K136</f>
        <v>0</v>
      </c>
      <c r="L44" s="80">
        <f>'POSEBNI DIO Razina 4'!L136</f>
        <v>0</v>
      </c>
    </row>
    <row r="45" spans="1:12" x14ac:dyDescent="0.25">
      <c r="A45" s="55">
        <v>37</v>
      </c>
      <c r="B45" s="60" t="s">
        <v>166</v>
      </c>
      <c r="C45" s="80">
        <f>'POSEBNI DIO Razina 4'!C106</f>
        <v>75500</v>
      </c>
      <c r="D45" s="80">
        <f>'POSEBNI DIO Razina 4'!D106</f>
        <v>1500</v>
      </c>
      <c r="E45" s="80">
        <f>'POSEBNI DIO Razina 4'!E168</f>
        <v>0</v>
      </c>
      <c r="F45" s="80">
        <f>'POSEBNI DIO Razina 4'!F106</f>
        <v>74000</v>
      </c>
      <c r="G45" s="80">
        <f>'POSEBNI DIO Razina 4'!G106</f>
        <v>0</v>
      </c>
      <c r="H45" s="80">
        <f>'POSEBNI DIO Razina 4'!H106</f>
        <v>0</v>
      </c>
      <c r="I45" s="80">
        <f>'POSEBNI DIO Razina 4'!I106</f>
        <v>0</v>
      </c>
      <c r="J45" s="80">
        <f>'POSEBNI DIO Razina 4'!J106</f>
        <v>0</v>
      </c>
      <c r="K45" s="80">
        <f>'POSEBNI DIO Razina 4'!K106</f>
        <v>0</v>
      </c>
      <c r="L45" s="80">
        <f>'POSEBNI DIO Razina 4'!L106</f>
        <v>0</v>
      </c>
    </row>
    <row r="46" spans="1:12" x14ac:dyDescent="0.25">
      <c r="A46" s="55">
        <v>38</v>
      </c>
      <c r="B46" s="60" t="s">
        <v>178</v>
      </c>
      <c r="C46" s="80">
        <f>'POSEBNI DIO Razina 4'!C169</f>
        <v>2000</v>
      </c>
      <c r="D46" s="80">
        <f>'POSEBNI DIO Razina 4'!D169</f>
        <v>2000</v>
      </c>
      <c r="E46" s="80">
        <f>'POSEBNI DIO Razina 4'!E169</f>
        <v>0</v>
      </c>
      <c r="F46" s="80">
        <f>'POSEBNI DIO Razina 4'!F169</f>
        <v>0</v>
      </c>
      <c r="G46" s="80">
        <f>'POSEBNI DIO Razina 4'!G169</f>
        <v>0</v>
      </c>
      <c r="H46" s="80">
        <f>'POSEBNI DIO Razina 4'!H169</f>
        <v>0</v>
      </c>
      <c r="I46" s="80">
        <f>'POSEBNI DIO Razina 4'!I169</f>
        <v>0</v>
      </c>
      <c r="J46" s="80">
        <f>'POSEBNI DIO Razina 4'!J169</f>
        <v>0</v>
      </c>
      <c r="K46" s="80"/>
      <c r="L46" s="80"/>
    </row>
    <row r="47" spans="1:12" x14ac:dyDescent="0.25">
      <c r="A47" s="67">
        <v>4</v>
      </c>
      <c r="B47" s="69" t="s">
        <v>24</v>
      </c>
      <c r="C47" s="80">
        <f>'POSEBNI DIO Razina 4'!C108</f>
        <v>95322.28</v>
      </c>
      <c r="D47" s="80">
        <f>'POSEBNI DIO Razina 4'!D108</f>
        <v>40000</v>
      </c>
      <c r="E47" s="80">
        <f>'POSEBNI DIO Razina 4'!E108</f>
        <v>36050</v>
      </c>
      <c r="F47" s="80">
        <f>'POSEBNI DIO Razina 4'!F108</f>
        <v>13272.28</v>
      </c>
      <c r="G47" s="80">
        <f>'POSEBNI DIO Razina 4'!G108</f>
        <v>0</v>
      </c>
      <c r="H47" s="80">
        <f>'POSEBNI DIO Razina 4'!H108</f>
        <v>0</v>
      </c>
      <c r="I47" s="80">
        <f>'POSEBNI DIO Razina 4'!I108</f>
        <v>0</v>
      </c>
      <c r="J47" s="80">
        <f>'POSEBNI DIO Razina 4'!J108</f>
        <v>0</v>
      </c>
      <c r="K47" s="80">
        <f>'POSEBNI DIO Razina 4'!K108</f>
        <v>3000</v>
      </c>
      <c r="L47" s="80">
        <f>'POSEBNI DIO Razina 4'!L108</f>
        <v>3000</v>
      </c>
    </row>
    <row r="48" spans="1:12" x14ac:dyDescent="0.25">
      <c r="A48" s="67">
        <v>42</v>
      </c>
      <c r="B48" s="69" t="s">
        <v>65</v>
      </c>
      <c r="C48" s="80">
        <f>'POSEBNI DIO Razina 4'!C109</f>
        <v>75572.28</v>
      </c>
      <c r="D48" s="80">
        <f>'POSEBNI DIO Razina 4'!D109</f>
        <v>40000</v>
      </c>
      <c r="E48" s="80">
        <f>'POSEBNI DIO Razina 4'!E171</f>
        <v>16300</v>
      </c>
      <c r="F48" s="80">
        <f>'POSEBNI DIO Razina 4'!F109</f>
        <v>13272.28</v>
      </c>
      <c r="G48" s="80">
        <f>'POSEBNI DIO Razina 4'!G109</f>
        <v>0</v>
      </c>
      <c r="H48" s="80">
        <f>'POSEBNI DIO Razina 4'!H109</f>
        <v>0</v>
      </c>
      <c r="I48" s="80">
        <f>'POSEBNI DIO Razina 4'!I109</f>
        <v>0</v>
      </c>
      <c r="J48" s="80">
        <f>'POSEBNI DIO Razina 4'!J109</f>
        <v>0</v>
      </c>
      <c r="K48" s="80">
        <f>'POSEBNI DIO Razina 4'!K109</f>
        <v>3000</v>
      </c>
      <c r="L48" s="80">
        <f>'POSEBNI DIO Razina 4'!L109</f>
        <v>3000</v>
      </c>
    </row>
    <row r="49" spans="1:12" x14ac:dyDescent="0.25">
      <c r="A49" s="67">
        <v>45</v>
      </c>
      <c r="B49" s="69" t="s">
        <v>168</v>
      </c>
      <c r="C49" s="79">
        <f>'POSEBNI DIO Razina 4'!C179</f>
        <v>19750</v>
      </c>
      <c r="D49" s="79">
        <f>'POSEBNI DIO Razina 4'!D179</f>
        <v>0</v>
      </c>
      <c r="E49" s="79">
        <f>'POSEBNI DIO Razina 4'!E179</f>
        <v>19750</v>
      </c>
      <c r="F49" s="79">
        <f>'POSEBNI DIO Razina 4'!F179</f>
        <v>0</v>
      </c>
      <c r="G49" s="79">
        <f>'POSEBNI DIO Razina 4'!G179</f>
        <v>0</v>
      </c>
      <c r="H49" s="79">
        <f>'POSEBNI DIO Razina 4'!H179</f>
        <v>0</v>
      </c>
      <c r="I49" s="79">
        <f>'POSEBNI DIO Razina 4'!I179</f>
        <v>0</v>
      </c>
      <c r="J49" s="79">
        <f>'POSEBNI DIO Razina 4'!J179</f>
        <v>0</v>
      </c>
      <c r="K49" s="79">
        <f>'POSEBNI DIO Razina 4'!K179</f>
        <v>0</v>
      </c>
      <c r="L49" s="79">
        <f>'POSEBNI DIO Razina 4'!L179</f>
        <v>0</v>
      </c>
    </row>
    <row r="50" spans="1:12" x14ac:dyDescent="0.25">
      <c r="A50" s="63"/>
      <c r="B50" s="60"/>
      <c r="C50" s="80"/>
      <c r="D50" s="80"/>
      <c r="E50" s="80"/>
      <c r="F50" s="80"/>
      <c r="G50" s="80"/>
      <c r="H50" s="80"/>
      <c r="I50" s="80"/>
      <c r="J50" s="80"/>
      <c r="K50" s="79"/>
    </row>
    <row r="51" spans="1:12" x14ac:dyDescent="0.25">
      <c r="A51" s="55"/>
      <c r="B51" s="60"/>
      <c r="C51" s="80"/>
      <c r="D51" s="80"/>
      <c r="E51" s="80"/>
      <c r="F51" s="80"/>
      <c r="G51" s="80"/>
      <c r="H51" s="80"/>
      <c r="I51" s="80"/>
      <c r="J51" s="80"/>
      <c r="K51" s="79"/>
    </row>
    <row r="52" spans="1:12" x14ac:dyDescent="0.25">
      <c r="A52" s="55"/>
      <c r="B52" s="60"/>
      <c r="C52" s="80"/>
      <c r="D52" s="80"/>
      <c r="E52" s="80"/>
      <c r="F52" s="80"/>
      <c r="G52" s="80"/>
      <c r="H52" s="80"/>
      <c r="I52" s="80"/>
      <c r="J52" s="80"/>
      <c r="K52" s="81"/>
    </row>
    <row r="53" spans="1:12" x14ac:dyDescent="0.25">
      <c r="A53" s="55"/>
      <c r="B53" s="60"/>
      <c r="C53" s="80"/>
      <c r="D53" s="80"/>
      <c r="E53" s="80"/>
      <c r="F53" s="80"/>
      <c r="G53" s="80"/>
      <c r="H53" s="80"/>
      <c r="I53" s="80"/>
      <c r="J53" s="80"/>
      <c r="K53" s="79"/>
    </row>
    <row r="54" spans="1:12" x14ac:dyDescent="0.25">
      <c r="A54" s="55"/>
      <c r="B54" s="60"/>
      <c r="C54" s="80"/>
      <c r="D54" s="80"/>
      <c r="E54" s="80"/>
      <c r="F54" s="80"/>
      <c r="G54" s="80"/>
      <c r="H54" s="80"/>
      <c r="I54" s="80"/>
      <c r="J54" s="80"/>
      <c r="K54" s="79"/>
    </row>
    <row r="55" spans="1:12" x14ac:dyDescent="0.25">
      <c r="A55" s="67"/>
      <c r="B55" s="69"/>
      <c r="C55" s="80"/>
      <c r="D55" s="80"/>
      <c r="E55" s="80"/>
      <c r="F55" s="80"/>
      <c r="G55" s="80"/>
      <c r="H55" s="80"/>
      <c r="I55" s="80"/>
      <c r="J55" s="80"/>
      <c r="K55" s="80"/>
    </row>
    <row r="56" spans="1:12" x14ac:dyDescent="0.25">
      <c r="A56" s="67"/>
      <c r="B56" s="69"/>
      <c r="C56" s="80"/>
      <c r="D56" s="80"/>
      <c r="E56" s="80"/>
      <c r="F56" s="80"/>
      <c r="G56" s="80"/>
      <c r="H56" s="80"/>
      <c r="I56" s="80"/>
      <c r="J56" s="80"/>
      <c r="K56" s="80"/>
    </row>
    <row r="57" spans="1:12" x14ac:dyDescent="0.2">
      <c r="A57" s="92"/>
      <c r="B57" s="92"/>
      <c r="C57" s="93"/>
      <c r="D57" s="93"/>
      <c r="E57" s="93"/>
      <c r="F57" s="93"/>
      <c r="G57" s="93"/>
      <c r="H57" s="93"/>
      <c r="I57" s="93"/>
      <c r="J57" s="93"/>
      <c r="K57" s="93"/>
    </row>
    <row r="58" spans="1:12" x14ac:dyDescent="0.25">
      <c r="A58" s="55"/>
      <c r="B58" s="60"/>
      <c r="C58" s="79"/>
      <c r="D58" s="79"/>
      <c r="E58" s="79"/>
      <c r="F58" s="79"/>
      <c r="G58" s="79"/>
      <c r="H58" s="79"/>
      <c r="I58" s="79"/>
      <c r="J58" s="79"/>
      <c r="K58" s="80"/>
    </row>
    <row r="59" spans="1:12" x14ac:dyDescent="0.25">
      <c r="A59" s="55"/>
      <c r="B59" s="61"/>
      <c r="C59" s="79"/>
      <c r="D59" s="79"/>
      <c r="E59" s="79"/>
      <c r="F59" s="79"/>
      <c r="G59" s="79"/>
      <c r="H59" s="79"/>
      <c r="I59" s="79"/>
      <c r="J59" s="79"/>
      <c r="K59" s="79"/>
    </row>
    <row r="60" spans="1:12" x14ac:dyDescent="0.25">
      <c r="A60" s="55"/>
      <c r="B60" s="62"/>
      <c r="C60" s="80"/>
      <c r="D60" s="80"/>
      <c r="E60" s="80"/>
      <c r="F60" s="80"/>
      <c r="G60" s="80"/>
      <c r="H60" s="80"/>
      <c r="I60" s="80"/>
      <c r="J60" s="80"/>
      <c r="K60" s="80"/>
    </row>
    <row r="61" spans="1:12" x14ac:dyDescent="0.25">
      <c r="A61" s="63"/>
      <c r="B61" s="60"/>
      <c r="C61" s="79"/>
      <c r="D61" s="79"/>
      <c r="E61" s="79"/>
      <c r="F61" s="79"/>
      <c r="G61" s="79"/>
      <c r="H61" s="79"/>
      <c r="I61" s="79"/>
      <c r="J61" s="79"/>
      <c r="K61" s="79"/>
    </row>
    <row r="62" spans="1:12" x14ac:dyDescent="0.25">
      <c r="A62" s="63"/>
      <c r="B62" s="60"/>
      <c r="C62" s="80"/>
      <c r="D62" s="80"/>
      <c r="E62" s="80"/>
      <c r="F62" s="80"/>
      <c r="G62" s="80"/>
      <c r="H62" s="80"/>
      <c r="I62" s="80"/>
      <c r="J62" s="80"/>
      <c r="K62" s="79"/>
    </row>
    <row r="63" spans="1:12" x14ac:dyDescent="0.25">
      <c r="A63" s="55"/>
      <c r="B63" s="60"/>
      <c r="C63" s="80"/>
      <c r="D63" s="80"/>
      <c r="E63" s="80"/>
      <c r="F63" s="80"/>
      <c r="G63" s="80"/>
      <c r="H63" s="80"/>
      <c r="I63" s="80"/>
      <c r="J63" s="80"/>
      <c r="K63" s="79"/>
    </row>
    <row r="64" spans="1:12" x14ac:dyDescent="0.25">
      <c r="A64" s="55"/>
      <c r="B64" s="60"/>
      <c r="C64" s="80"/>
      <c r="D64" s="80"/>
      <c r="E64" s="80"/>
      <c r="F64" s="80"/>
      <c r="G64" s="80"/>
      <c r="H64" s="80"/>
      <c r="I64" s="80"/>
      <c r="J64" s="80"/>
      <c r="K64" s="81"/>
    </row>
    <row r="65" spans="1:11" x14ac:dyDescent="0.25">
      <c r="A65" s="55"/>
      <c r="B65" s="60"/>
      <c r="C65" s="80"/>
      <c r="D65" s="80"/>
      <c r="E65" s="80"/>
      <c r="F65" s="80"/>
      <c r="G65" s="80"/>
      <c r="H65" s="80"/>
      <c r="I65" s="80"/>
      <c r="J65" s="80"/>
      <c r="K65" s="79"/>
    </row>
    <row r="66" spans="1:11" x14ac:dyDescent="0.25">
      <c r="A66" s="55"/>
      <c r="B66" s="60"/>
      <c r="C66" s="80"/>
      <c r="D66" s="80"/>
      <c r="E66" s="80"/>
      <c r="F66" s="80"/>
      <c r="G66" s="80"/>
      <c r="H66" s="80"/>
      <c r="I66" s="80"/>
      <c r="J66" s="80"/>
      <c r="K66" s="79"/>
    </row>
    <row r="67" spans="1:11" x14ac:dyDescent="0.25">
      <c r="A67" s="67"/>
      <c r="B67" s="69"/>
      <c r="C67" s="80"/>
      <c r="D67" s="80"/>
      <c r="E67" s="80"/>
      <c r="F67" s="80"/>
      <c r="G67" s="80"/>
      <c r="H67" s="80"/>
      <c r="I67" s="80"/>
      <c r="J67" s="80"/>
      <c r="K67" s="80"/>
    </row>
    <row r="68" spans="1:11" x14ac:dyDescent="0.25">
      <c r="A68" s="67"/>
      <c r="B68" s="69"/>
      <c r="C68" s="80"/>
      <c r="D68" s="80"/>
      <c r="E68" s="80"/>
      <c r="F68" s="80"/>
      <c r="G68" s="80"/>
      <c r="H68" s="80"/>
      <c r="I68" s="80"/>
      <c r="J68" s="80"/>
      <c r="K68" s="80"/>
    </row>
  </sheetData>
  <mergeCells count="1">
    <mergeCell ref="A1:K1"/>
  </mergeCells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00"/>
  <sheetViews>
    <sheetView tabSelected="1" topLeftCell="A4" workbookViewId="0">
      <selection activeCell="E12" sqref="E12"/>
    </sheetView>
  </sheetViews>
  <sheetFormatPr defaultColWidth="11.42578125" defaultRowHeight="15" x14ac:dyDescent="0.25"/>
  <cols>
    <col min="1" max="1" width="12.5703125" style="71" customWidth="1"/>
    <col min="2" max="2" width="47" style="75" customWidth="1"/>
    <col min="3" max="3" width="20.28515625" style="82" customWidth="1"/>
    <col min="4" max="4" width="15.7109375" style="82" customWidth="1"/>
    <col min="5" max="5" width="16.140625" style="82" customWidth="1"/>
    <col min="6" max="10" width="13.7109375" style="82" customWidth="1"/>
    <col min="11" max="11" width="14.42578125" style="82" customWidth="1"/>
    <col min="12" max="238" width="11.42578125" style="54"/>
    <col min="239" max="239" width="12.5703125" style="54" customWidth="1"/>
    <col min="240" max="240" width="39.42578125" style="54" customWidth="1"/>
    <col min="241" max="241" width="20.28515625" style="54" customWidth="1"/>
    <col min="242" max="242" width="15.7109375" style="54" customWidth="1"/>
    <col min="243" max="243" width="16.140625" style="54" customWidth="1"/>
    <col min="244" max="248" width="13.7109375" style="54" customWidth="1"/>
    <col min="249" max="249" width="21" style="54" customWidth="1"/>
    <col min="250" max="250" width="11.42578125" style="54"/>
    <col min="251" max="251" width="11.7109375" style="54" bestFit="1" customWidth="1"/>
    <col min="252" max="494" width="11.42578125" style="54"/>
    <col min="495" max="495" width="12.5703125" style="54" customWidth="1"/>
    <col min="496" max="496" width="39.42578125" style="54" customWidth="1"/>
    <col min="497" max="497" width="20.28515625" style="54" customWidth="1"/>
    <col min="498" max="498" width="15.7109375" style="54" customWidth="1"/>
    <col min="499" max="499" width="16.140625" style="54" customWidth="1"/>
    <col min="500" max="504" width="13.7109375" style="54" customWidth="1"/>
    <col min="505" max="505" width="21" style="54" customWidth="1"/>
    <col min="506" max="506" width="11.42578125" style="54"/>
    <col min="507" max="507" width="11.7109375" style="54" bestFit="1" customWidth="1"/>
    <col min="508" max="750" width="11.42578125" style="54"/>
    <col min="751" max="751" width="12.5703125" style="54" customWidth="1"/>
    <col min="752" max="752" width="39.42578125" style="54" customWidth="1"/>
    <col min="753" max="753" width="20.28515625" style="54" customWidth="1"/>
    <col min="754" max="754" width="15.7109375" style="54" customWidth="1"/>
    <col min="755" max="755" width="16.140625" style="54" customWidth="1"/>
    <col min="756" max="760" width="13.7109375" style="54" customWidth="1"/>
    <col min="761" max="761" width="21" style="54" customWidth="1"/>
    <col min="762" max="762" width="11.42578125" style="54"/>
    <col min="763" max="763" width="11.7109375" style="54" bestFit="1" customWidth="1"/>
    <col min="764" max="1006" width="11.42578125" style="54"/>
    <col min="1007" max="1007" width="12.5703125" style="54" customWidth="1"/>
    <col min="1008" max="1008" width="39.42578125" style="54" customWidth="1"/>
    <col min="1009" max="1009" width="20.28515625" style="54" customWidth="1"/>
    <col min="1010" max="1010" width="15.7109375" style="54" customWidth="1"/>
    <col min="1011" max="1011" width="16.140625" style="54" customWidth="1"/>
    <col min="1012" max="1016" width="13.7109375" style="54" customWidth="1"/>
    <col min="1017" max="1017" width="21" style="54" customWidth="1"/>
    <col min="1018" max="1018" width="11.42578125" style="54"/>
    <col min="1019" max="1019" width="11.7109375" style="54" bestFit="1" customWidth="1"/>
    <col min="1020" max="1262" width="11.42578125" style="54"/>
    <col min="1263" max="1263" width="12.5703125" style="54" customWidth="1"/>
    <col min="1264" max="1264" width="39.42578125" style="54" customWidth="1"/>
    <col min="1265" max="1265" width="20.28515625" style="54" customWidth="1"/>
    <col min="1266" max="1266" width="15.7109375" style="54" customWidth="1"/>
    <col min="1267" max="1267" width="16.140625" style="54" customWidth="1"/>
    <col min="1268" max="1272" width="13.7109375" style="54" customWidth="1"/>
    <col min="1273" max="1273" width="21" style="54" customWidth="1"/>
    <col min="1274" max="1274" width="11.42578125" style="54"/>
    <col min="1275" max="1275" width="11.7109375" style="54" bestFit="1" customWidth="1"/>
    <col min="1276" max="1518" width="11.42578125" style="54"/>
    <col min="1519" max="1519" width="12.5703125" style="54" customWidth="1"/>
    <col min="1520" max="1520" width="39.42578125" style="54" customWidth="1"/>
    <col min="1521" max="1521" width="20.28515625" style="54" customWidth="1"/>
    <col min="1522" max="1522" width="15.7109375" style="54" customWidth="1"/>
    <col min="1523" max="1523" width="16.140625" style="54" customWidth="1"/>
    <col min="1524" max="1528" width="13.7109375" style="54" customWidth="1"/>
    <col min="1529" max="1529" width="21" style="54" customWidth="1"/>
    <col min="1530" max="1530" width="11.42578125" style="54"/>
    <col min="1531" max="1531" width="11.7109375" style="54" bestFit="1" customWidth="1"/>
    <col min="1532" max="1774" width="11.42578125" style="54"/>
    <col min="1775" max="1775" width="12.5703125" style="54" customWidth="1"/>
    <col min="1776" max="1776" width="39.42578125" style="54" customWidth="1"/>
    <col min="1777" max="1777" width="20.28515625" style="54" customWidth="1"/>
    <col min="1778" max="1778" width="15.7109375" style="54" customWidth="1"/>
    <col min="1779" max="1779" width="16.140625" style="54" customWidth="1"/>
    <col min="1780" max="1784" width="13.7109375" style="54" customWidth="1"/>
    <col min="1785" max="1785" width="21" style="54" customWidth="1"/>
    <col min="1786" max="1786" width="11.42578125" style="54"/>
    <col min="1787" max="1787" width="11.7109375" style="54" bestFit="1" customWidth="1"/>
    <col min="1788" max="2030" width="11.42578125" style="54"/>
    <col min="2031" max="2031" width="12.5703125" style="54" customWidth="1"/>
    <col min="2032" max="2032" width="39.42578125" style="54" customWidth="1"/>
    <col min="2033" max="2033" width="20.28515625" style="54" customWidth="1"/>
    <col min="2034" max="2034" width="15.7109375" style="54" customWidth="1"/>
    <col min="2035" max="2035" width="16.140625" style="54" customWidth="1"/>
    <col min="2036" max="2040" width="13.7109375" style="54" customWidth="1"/>
    <col min="2041" max="2041" width="21" style="54" customWidth="1"/>
    <col min="2042" max="2042" width="11.42578125" style="54"/>
    <col min="2043" max="2043" width="11.7109375" style="54" bestFit="1" customWidth="1"/>
    <col min="2044" max="2286" width="11.42578125" style="54"/>
    <col min="2287" max="2287" width="12.5703125" style="54" customWidth="1"/>
    <col min="2288" max="2288" width="39.42578125" style="54" customWidth="1"/>
    <col min="2289" max="2289" width="20.28515625" style="54" customWidth="1"/>
    <col min="2290" max="2290" width="15.7109375" style="54" customWidth="1"/>
    <col min="2291" max="2291" width="16.140625" style="54" customWidth="1"/>
    <col min="2292" max="2296" width="13.7109375" style="54" customWidth="1"/>
    <col min="2297" max="2297" width="21" style="54" customWidth="1"/>
    <col min="2298" max="2298" width="11.42578125" style="54"/>
    <col min="2299" max="2299" width="11.7109375" style="54" bestFit="1" customWidth="1"/>
    <col min="2300" max="2542" width="11.42578125" style="54"/>
    <col min="2543" max="2543" width="12.5703125" style="54" customWidth="1"/>
    <col min="2544" max="2544" width="39.42578125" style="54" customWidth="1"/>
    <col min="2545" max="2545" width="20.28515625" style="54" customWidth="1"/>
    <col min="2546" max="2546" width="15.7109375" style="54" customWidth="1"/>
    <col min="2547" max="2547" width="16.140625" style="54" customWidth="1"/>
    <col min="2548" max="2552" width="13.7109375" style="54" customWidth="1"/>
    <col min="2553" max="2553" width="21" style="54" customWidth="1"/>
    <col min="2554" max="2554" width="11.42578125" style="54"/>
    <col min="2555" max="2555" width="11.7109375" style="54" bestFit="1" customWidth="1"/>
    <col min="2556" max="2798" width="11.42578125" style="54"/>
    <col min="2799" max="2799" width="12.5703125" style="54" customWidth="1"/>
    <col min="2800" max="2800" width="39.42578125" style="54" customWidth="1"/>
    <col min="2801" max="2801" width="20.28515625" style="54" customWidth="1"/>
    <col min="2802" max="2802" width="15.7109375" style="54" customWidth="1"/>
    <col min="2803" max="2803" width="16.140625" style="54" customWidth="1"/>
    <col min="2804" max="2808" width="13.7109375" style="54" customWidth="1"/>
    <col min="2809" max="2809" width="21" style="54" customWidth="1"/>
    <col min="2810" max="2810" width="11.42578125" style="54"/>
    <col min="2811" max="2811" width="11.7109375" style="54" bestFit="1" customWidth="1"/>
    <col min="2812" max="3054" width="11.42578125" style="54"/>
    <col min="3055" max="3055" width="12.5703125" style="54" customWidth="1"/>
    <col min="3056" max="3056" width="39.42578125" style="54" customWidth="1"/>
    <col min="3057" max="3057" width="20.28515625" style="54" customWidth="1"/>
    <col min="3058" max="3058" width="15.7109375" style="54" customWidth="1"/>
    <col min="3059" max="3059" width="16.140625" style="54" customWidth="1"/>
    <col min="3060" max="3064" width="13.7109375" style="54" customWidth="1"/>
    <col min="3065" max="3065" width="21" style="54" customWidth="1"/>
    <col min="3066" max="3066" width="11.42578125" style="54"/>
    <col min="3067" max="3067" width="11.7109375" style="54" bestFit="1" customWidth="1"/>
    <col min="3068" max="3310" width="11.42578125" style="54"/>
    <col min="3311" max="3311" width="12.5703125" style="54" customWidth="1"/>
    <col min="3312" max="3312" width="39.42578125" style="54" customWidth="1"/>
    <col min="3313" max="3313" width="20.28515625" style="54" customWidth="1"/>
    <col min="3314" max="3314" width="15.7109375" style="54" customWidth="1"/>
    <col min="3315" max="3315" width="16.140625" style="54" customWidth="1"/>
    <col min="3316" max="3320" width="13.7109375" style="54" customWidth="1"/>
    <col min="3321" max="3321" width="21" style="54" customWidth="1"/>
    <col min="3322" max="3322" width="11.42578125" style="54"/>
    <col min="3323" max="3323" width="11.7109375" style="54" bestFit="1" customWidth="1"/>
    <col min="3324" max="3566" width="11.42578125" style="54"/>
    <col min="3567" max="3567" width="12.5703125" style="54" customWidth="1"/>
    <col min="3568" max="3568" width="39.42578125" style="54" customWidth="1"/>
    <col min="3569" max="3569" width="20.28515625" style="54" customWidth="1"/>
    <col min="3570" max="3570" width="15.7109375" style="54" customWidth="1"/>
    <col min="3571" max="3571" width="16.140625" style="54" customWidth="1"/>
    <col min="3572" max="3576" width="13.7109375" style="54" customWidth="1"/>
    <col min="3577" max="3577" width="21" style="54" customWidth="1"/>
    <col min="3578" max="3578" width="11.42578125" style="54"/>
    <col min="3579" max="3579" width="11.7109375" style="54" bestFit="1" customWidth="1"/>
    <col min="3580" max="3822" width="11.42578125" style="54"/>
    <col min="3823" max="3823" width="12.5703125" style="54" customWidth="1"/>
    <col min="3824" max="3824" width="39.42578125" style="54" customWidth="1"/>
    <col min="3825" max="3825" width="20.28515625" style="54" customWidth="1"/>
    <col min="3826" max="3826" width="15.7109375" style="54" customWidth="1"/>
    <col min="3827" max="3827" width="16.140625" style="54" customWidth="1"/>
    <col min="3828" max="3832" width="13.7109375" style="54" customWidth="1"/>
    <col min="3833" max="3833" width="21" style="54" customWidth="1"/>
    <col min="3834" max="3834" width="11.42578125" style="54"/>
    <col min="3835" max="3835" width="11.7109375" style="54" bestFit="1" customWidth="1"/>
    <col min="3836" max="4078" width="11.42578125" style="54"/>
    <col min="4079" max="4079" width="12.5703125" style="54" customWidth="1"/>
    <col min="4080" max="4080" width="39.42578125" style="54" customWidth="1"/>
    <col min="4081" max="4081" width="20.28515625" style="54" customWidth="1"/>
    <col min="4082" max="4082" width="15.7109375" style="54" customWidth="1"/>
    <col min="4083" max="4083" width="16.140625" style="54" customWidth="1"/>
    <col min="4084" max="4088" width="13.7109375" style="54" customWidth="1"/>
    <col min="4089" max="4089" width="21" style="54" customWidth="1"/>
    <col min="4090" max="4090" width="11.42578125" style="54"/>
    <col min="4091" max="4091" width="11.7109375" style="54" bestFit="1" customWidth="1"/>
    <col min="4092" max="4334" width="11.42578125" style="54"/>
    <col min="4335" max="4335" width="12.5703125" style="54" customWidth="1"/>
    <col min="4336" max="4336" width="39.42578125" style="54" customWidth="1"/>
    <col min="4337" max="4337" width="20.28515625" style="54" customWidth="1"/>
    <col min="4338" max="4338" width="15.7109375" style="54" customWidth="1"/>
    <col min="4339" max="4339" width="16.140625" style="54" customWidth="1"/>
    <col min="4340" max="4344" width="13.7109375" style="54" customWidth="1"/>
    <col min="4345" max="4345" width="21" style="54" customWidth="1"/>
    <col min="4346" max="4346" width="11.42578125" style="54"/>
    <col min="4347" max="4347" width="11.7109375" style="54" bestFit="1" customWidth="1"/>
    <col min="4348" max="4590" width="11.42578125" style="54"/>
    <col min="4591" max="4591" width="12.5703125" style="54" customWidth="1"/>
    <col min="4592" max="4592" width="39.42578125" style="54" customWidth="1"/>
    <col min="4593" max="4593" width="20.28515625" style="54" customWidth="1"/>
    <col min="4594" max="4594" width="15.7109375" style="54" customWidth="1"/>
    <col min="4595" max="4595" width="16.140625" style="54" customWidth="1"/>
    <col min="4596" max="4600" width="13.7109375" style="54" customWidth="1"/>
    <col min="4601" max="4601" width="21" style="54" customWidth="1"/>
    <col min="4602" max="4602" width="11.42578125" style="54"/>
    <col min="4603" max="4603" width="11.7109375" style="54" bestFit="1" customWidth="1"/>
    <col min="4604" max="4846" width="11.42578125" style="54"/>
    <col min="4847" max="4847" width="12.5703125" style="54" customWidth="1"/>
    <col min="4848" max="4848" width="39.42578125" style="54" customWidth="1"/>
    <col min="4849" max="4849" width="20.28515625" style="54" customWidth="1"/>
    <col min="4850" max="4850" width="15.7109375" style="54" customWidth="1"/>
    <col min="4851" max="4851" width="16.140625" style="54" customWidth="1"/>
    <col min="4852" max="4856" width="13.7109375" style="54" customWidth="1"/>
    <col min="4857" max="4857" width="21" style="54" customWidth="1"/>
    <col min="4858" max="4858" width="11.42578125" style="54"/>
    <col min="4859" max="4859" width="11.7109375" style="54" bestFit="1" customWidth="1"/>
    <col min="4860" max="5102" width="11.42578125" style="54"/>
    <col min="5103" max="5103" width="12.5703125" style="54" customWidth="1"/>
    <col min="5104" max="5104" width="39.42578125" style="54" customWidth="1"/>
    <col min="5105" max="5105" width="20.28515625" style="54" customWidth="1"/>
    <col min="5106" max="5106" width="15.7109375" style="54" customWidth="1"/>
    <col min="5107" max="5107" width="16.140625" style="54" customWidth="1"/>
    <col min="5108" max="5112" width="13.7109375" style="54" customWidth="1"/>
    <col min="5113" max="5113" width="21" style="54" customWidth="1"/>
    <col min="5114" max="5114" width="11.42578125" style="54"/>
    <col min="5115" max="5115" width="11.7109375" style="54" bestFit="1" customWidth="1"/>
    <col min="5116" max="5358" width="11.42578125" style="54"/>
    <col min="5359" max="5359" width="12.5703125" style="54" customWidth="1"/>
    <col min="5360" max="5360" width="39.42578125" style="54" customWidth="1"/>
    <col min="5361" max="5361" width="20.28515625" style="54" customWidth="1"/>
    <col min="5362" max="5362" width="15.7109375" style="54" customWidth="1"/>
    <col min="5363" max="5363" width="16.140625" style="54" customWidth="1"/>
    <col min="5364" max="5368" width="13.7109375" style="54" customWidth="1"/>
    <col min="5369" max="5369" width="21" style="54" customWidth="1"/>
    <col min="5370" max="5370" width="11.42578125" style="54"/>
    <col min="5371" max="5371" width="11.7109375" style="54" bestFit="1" customWidth="1"/>
    <col min="5372" max="5614" width="11.42578125" style="54"/>
    <col min="5615" max="5615" width="12.5703125" style="54" customWidth="1"/>
    <col min="5616" max="5616" width="39.42578125" style="54" customWidth="1"/>
    <col min="5617" max="5617" width="20.28515625" style="54" customWidth="1"/>
    <col min="5618" max="5618" width="15.7109375" style="54" customWidth="1"/>
    <col min="5619" max="5619" width="16.140625" style="54" customWidth="1"/>
    <col min="5620" max="5624" width="13.7109375" style="54" customWidth="1"/>
    <col min="5625" max="5625" width="21" style="54" customWidth="1"/>
    <col min="5626" max="5626" width="11.42578125" style="54"/>
    <col min="5627" max="5627" width="11.7109375" style="54" bestFit="1" customWidth="1"/>
    <col min="5628" max="5870" width="11.42578125" style="54"/>
    <col min="5871" max="5871" width="12.5703125" style="54" customWidth="1"/>
    <col min="5872" max="5872" width="39.42578125" style="54" customWidth="1"/>
    <col min="5873" max="5873" width="20.28515625" style="54" customWidth="1"/>
    <col min="5874" max="5874" width="15.7109375" style="54" customWidth="1"/>
    <col min="5875" max="5875" width="16.140625" style="54" customWidth="1"/>
    <col min="5876" max="5880" width="13.7109375" style="54" customWidth="1"/>
    <col min="5881" max="5881" width="21" style="54" customWidth="1"/>
    <col min="5882" max="5882" width="11.42578125" style="54"/>
    <col min="5883" max="5883" width="11.7109375" style="54" bestFit="1" customWidth="1"/>
    <col min="5884" max="6126" width="11.42578125" style="54"/>
    <col min="6127" max="6127" width="12.5703125" style="54" customWidth="1"/>
    <col min="6128" max="6128" width="39.42578125" style="54" customWidth="1"/>
    <col min="6129" max="6129" width="20.28515625" style="54" customWidth="1"/>
    <col min="6130" max="6130" width="15.7109375" style="54" customWidth="1"/>
    <col min="6131" max="6131" width="16.140625" style="54" customWidth="1"/>
    <col min="6132" max="6136" width="13.7109375" style="54" customWidth="1"/>
    <col min="6137" max="6137" width="21" style="54" customWidth="1"/>
    <col min="6138" max="6138" width="11.42578125" style="54"/>
    <col min="6139" max="6139" width="11.7109375" style="54" bestFit="1" customWidth="1"/>
    <col min="6140" max="6382" width="11.42578125" style="54"/>
    <col min="6383" max="6383" width="12.5703125" style="54" customWidth="1"/>
    <col min="6384" max="6384" width="39.42578125" style="54" customWidth="1"/>
    <col min="6385" max="6385" width="20.28515625" style="54" customWidth="1"/>
    <col min="6386" max="6386" width="15.7109375" style="54" customWidth="1"/>
    <col min="6387" max="6387" width="16.140625" style="54" customWidth="1"/>
    <col min="6388" max="6392" width="13.7109375" style="54" customWidth="1"/>
    <col min="6393" max="6393" width="21" style="54" customWidth="1"/>
    <col min="6394" max="6394" width="11.42578125" style="54"/>
    <col min="6395" max="6395" width="11.7109375" style="54" bestFit="1" customWidth="1"/>
    <col min="6396" max="6638" width="11.42578125" style="54"/>
    <col min="6639" max="6639" width="12.5703125" style="54" customWidth="1"/>
    <col min="6640" max="6640" width="39.42578125" style="54" customWidth="1"/>
    <col min="6641" max="6641" width="20.28515625" style="54" customWidth="1"/>
    <col min="6642" max="6642" width="15.7109375" style="54" customWidth="1"/>
    <col min="6643" max="6643" width="16.140625" style="54" customWidth="1"/>
    <col min="6644" max="6648" width="13.7109375" style="54" customWidth="1"/>
    <col min="6649" max="6649" width="21" style="54" customWidth="1"/>
    <col min="6650" max="6650" width="11.42578125" style="54"/>
    <col min="6651" max="6651" width="11.7109375" style="54" bestFit="1" customWidth="1"/>
    <col min="6652" max="6894" width="11.42578125" style="54"/>
    <col min="6895" max="6895" width="12.5703125" style="54" customWidth="1"/>
    <col min="6896" max="6896" width="39.42578125" style="54" customWidth="1"/>
    <col min="6897" max="6897" width="20.28515625" style="54" customWidth="1"/>
    <col min="6898" max="6898" width="15.7109375" style="54" customWidth="1"/>
    <col min="6899" max="6899" width="16.140625" style="54" customWidth="1"/>
    <col min="6900" max="6904" width="13.7109375" style="54" customWidth="1"/>
    <col min="6905" max="6905" width="21" style="54" customWidth="1"/>
    <col min="6906" max="6906" width="11.42578125" style="54"/>
    <col min="6907" max="6907" width="11.7109375" style="54" bestFit="1" customWidth="1"/>
    <col min="6908" max="7150" width="11.42578125" style="54"/>
    <col min="7151" max="7151" width="12.5703125" style="54" customWidth="1"/>
    <col min="7152" max="7152" width="39.42578125" style="54" customWidth="1"/>
    <col min="7153" max="7153" width="20.28515625" style="54" customWidth="1"/>
    <col min="7154" max="7154" width="15.7109375" style="54" customWidth="1"/>
    <col min="7155" max="7155" width="16.140625" style="54" customWidth="1"/>
    <col min="7156" max="7160" width="13.7109375" style="54" customWidth="1"/>
    <col min="7161" max="7161" width="21" style="54" customWidth="1"/>
    <col min="7162" max="7162" width="11.42578125" style="54"/>
    <col min="7163" max="7163" width="11.7109375" style="54" bestFit="1" customWidth="1"/>
    <col min="7164" max="7406" width="11.42578125" style="54"/>
    <col min="7407" max="7407" width="12.5703125" style="54" customWidth="1"/>
    <col min="7408" max="7408" width="39.42578125" style="54" customWidth="1"/>
    <col min="7409" max="7409" width="20.28515625" style="54" customWidth="1"/>
    <col min="7410" max="7410" width="15.7109375" style="54" customWidth="1"/>
    <col min="7411" max="7411" width="16.140625" style="54" customWidth="1"/>
    <col min="7412" max="7416" width="13.7109375" style="54" customWidth="1"/>
    <col min="7417" max="7417" width="21" style="54" customWidth="1"/>
    <col min="7418" max="7418" width="11.42578125" style="54"/>
    <col min="7419" max="7419" width="11.7109375" style="54" bestFit="1" customWidth="1"/>
    <col min="7420" max="7662" width="11.42578125" style="54"/>
    <col min="7663" max="7663" width="12.5703125" style="54" customWidth="1"/>
    <col min="7664" max="7664" width="39.42578125" style="54" customWidth="1"/>
    <col min="7665" max="7665" width="20.28515625" style="54" customWidth="1"/>
    <col min="7666" max="7666" width="15.7109375" style="54" customWidth="1"/>
    <col min="7667" max="7667" width="16.140625" style="54" customWidth="1"/>
    <col min="7668" max="7672" width="13.7109375" style="54" customWidth="1"/>
    <col min="7673" max="7673" width="21" style="54" customWidth="1"/>
    <col min="7674" max="7674" width="11.42578125" style="54"/>
    <col min="7675" max="7675" width="11.7109375" style="54" bestFit="1" customWidth="1"/>
    <col min="7676" max="7918" width="11.42578125" style="54"/>
    <col min="7919" max="7919" width="12.5703125" style="54" customWidth="1"/>
    <col min="7920" max="7920" width="39.42578125" style="54" customWidth="1"/>
    <col min="7921" max="7921" width="20.28515625" style="54" customWidth="1"/>
    <col min="7922" max="7922" width="15.7109375" style="54" customWidth="1"/>
    <col min="7923" max="7923" width="16.140625" style="54" customWidth="1"/>
    <col min="7924" max="7928" width="13.7109375" style="54" customWidth="1"/>
    <col min="7929" max="7929" width="21" style="54" customWidth="1"/>
    <col min="7930" max="7930" width="11.42578125" style="54"/>
    <col min="7931" max="7931" width="11.7109375" style="54" bestFit="1" customWidth="1"/>
    <col min="7932" max="8174" width="11.42578125" style="54"/>
    <col min="8175" max="8175" width="12.5703125" style="54" customWidth="1"/>
    <col min="8176" max="8176" width="39.42578125" style="54" customWidth="1"/>
    <col min="8177" max="8177" width="20.28515625" style="54" customWidth="1"/>
    <col min="8178" max="8178" width="15.7109375" style="54" customWidth="1"/>
    <col min="8179" max="8179" width="16.140625" style="54" customWidth="1"/>
    <col min="8180" max="8184" width="13.7109375" style="54" customWidth="1"/>
    <col min="8185" max="8185" width="21" style="54" customWidth="1"/>
    <col min="8186" max="8186" width="11.42578125" style="54"/>
    <col min="8187" max="8187" width="11.7109375" style="54" bestFit="1" customWidth="1"/>
    <col min="8188" max="8430" width="11.42578125" style="54"/>
    <col min="8431" max="8431" width="12.5703125" style="54" customWidth="1"/>
    <col min="8432" max="8432" width="39.42578125" style="54" customWidth="1"/>
    <col min="8433" max="8433" width="20.28515625" style="54" customWidth="1"/>
    <col min="8434" max="8434" width="15.7109375" style="54" customWidth="1"/>
    <col min="8435" max="8435" width="16.140625" style="54" customWidth="1"/>
    <col min="8436" max="8440" width="13.7109375" style="54" customWidth="1"/>
    <col min="8441" max="8441" width="21" style="54" customWidth="1"/>
    <col min="8442" max="8442" width="11.42578125" style="54"/>
    <col min="8443" max="8443" width="11.7109375" style="54" bestFit="1" customWidth="1"/>
    <col min="8444" max="8686" width="11.42578125" style="54"/>
    <col min="8687" max="8687" width="12.5703125" style="54" customWidth="1"/>
    <col min="8688" max="8688" width="39.42578125" style="54" customWidth="1"/>
    <col min="8689" max="8689" width="20.28515625" style="54" customWidth="1"/>
    <col min="8690" max="8690" width="15.7109375" style="54" customWidth="1"/>
    <col min="8691" max="8691" width="16.140625" style="54" customWidth="1"/>
    <col min="8692" max="8696" width="13.7109375" style="54" customWidth="1"/>
    <col min="8697" max="8697" width="21" style="54" customWidth="1"/>
    <col min="8698" max="8698" width="11.42578125" style="54"/>
    <col min="8699" max="8699" width="11.7109375" style="54" bestFit="1" customWidth="1"/>
    <col min="8700" max="8942" width="11.42578125" style="54"/>
    <col min="8943" max="8943" width="12.5703125" style="54" customWidth="1"/>
    <col min="8944" max="8944" width="39.42578125" style="54" customWidth="1"/>
    <col min="8945" max="8945" width="20.28515625" style="54" customWidth="1"/>
    <col min="8946" max="8946" width="15.7109375" style="54" customWidth="1"/>
    <col min="8947" max="8947" width="16.140625" style="54" customWidth="1"/>
    <col min="8948" max="8952" width="13.7109375" style="54" customWidth="1"/>
    <col min="8953" max="8953" width="21" style="54" customWidth="1"/>
    <col min="8954" max="8954" width="11.42578125" style="54"/>
    <col min="8955" max="8955" width="11.7109375" style="54" bestFit="1" customWidth="1"/>
    <col min="8956" max="9198" width="11.42578125" style="54"/>
    <col min="9199" max="9199" width="12.5703125" style="54" customWidth="1"/>
    <col min="9200" max="9200" width="39.42578125" style="54" customWidth="1"/>
    <col min="9201" max="9201" width="20.28515625" style="54" customWidth="1"/>
    <col min="9202" max="9202" width="15.7109375" style="54" customWidth="1"/>
    <col min="9203" max="9203" width="16.140625" style="54" customWidth="1"/>
    <col min="9204" max="9208" width="13.7109375" style="54" customWidth="1"/>
    <col min="9209" max="9209" width="21" style="54" customWidth="1"/>
    <col min="9210" max="9210" width="11.42578125" style="54"/>
    <col min="9211" max="9211" width="11.7109375" style="54" bestFit="1" customWidth="1"/>
    <col min="9212" max="9454" width="11.42578125" style="54"/>
    <col min="9455" max="9455" width="12.5703125" style="54" customWidth="1"/>
    <col min="9456" max="9456" width="39.42578125" style="54" customWidth="1"/>
    <col min="9457" max="9457" width="20.28515625" style="54" customWidth="1"/>
    <col min="9458" max="9458" width="15.7109375" style="54" customWidth="1"/>
    <col min="9459" max="9459" width="16.140625" style="54" customWidth="1"/>
    <col min="9460" max="9464" width="13.7109375" style="54" customWidth="1"/>
    <col min="9465" max="9465" width="21" style="54" customWidth="1"/>
    <col min="9466" max="9466" width="11.42578125" style="54"/>
    <col min="9467" max="9467" width="11.7109375" style="54" bestFit="1" customWidth="1"/>
    <col min="9468" max="9710" width="11.42578125" style="54"/>
    <col min="9711" max="9711" width="12.5703125" style="54" customWidth="1"/>
    <col min="9712" max="9712" width="39.42578125" style="54" customWidth="1"/>
    <col min="9713" max="9713" width="20.28515625" style="54" customWidth="1"/>
    <col min="9714" max="9714" width="15.7109375" style="54" customWidth="1"/>
    <col min="9715" max="9715" width="16.140625" style="54" customWidth="1"/>
    <col min="9716" max="9720" width="13.7109375" style="54" customWidth="1"/>
    <col min="9721" max="9721" width="21" style="54" customWidth="1"/>
    <col min="9722" max="9722" width="11.42578125" style="54"/>
    <col min="9723" max="9723" width="11.7109375" style="54" bestFit="1" customWidth="1"/>
    <col min="9724" max="9966" width="11.42578125" style="54"/>
    <col min="9967" max="9967" width="12.5703125" style="54" customWidth="1"/>
    <col min="9968" max="9968" width="39.42578125" style="54" customWidth="1"/>
    <col min="9969" max="9969" width="20.28515625" style="54" customWidth="1"/>
    <col min="9970" max="9970" width="15.7109375" style="54" customWidth="1"/>
    <col min="9971" max="9971" width="16.140625" style="54" customWidth="1"/>
    <col min="9972" max="9976" width="13.7109375" style="54" customWidth="1"/>
    <col min="9977" max="9977" width="21" style="54" customWidth="1"/>
    <col min="9978" max="9978" width="11.42578125" style="54"/>
    <col min="9979" max="9979" width="11.7109375" style="54" bestFit="1" customWidth="1"/>
    <col min="9980" max="10222" width="11.42578125" style="54"/>
    <col min="10223" max="10223" width="12.5703125" style="54" customWidth="1"/>
    <col min="10224" max="10224" width="39.42578125" style="54" customWidth="1"/>
    <col min="10225" max="10225" width="20.28515625" style="54" customWidth="1"/>
    <col min="10226" max="10226" width="15.7109375" style="54" customWidth="1"/>
    <col min="10227" max="10227" width="16.140625" style="54" customWidth="1"/>
    <col min="10228" max="10232" width="13.7109375" style="54" customWidth="1"/>
    <col min="10233" max="10233" width="21" style="54" customWidth="1"/>
    <col min="10234" max="10234" width="11.42578125" style="54"/>
    <col min="10235" max="10235" width="11.7109375" style="54" bestFit="1" customWidth="1"/>
    <col min="10236" max="10478" width="11.42578125" style="54"/>
    <col min="10479" max="10479" width="12.5703125" style="54" customWidth="1"/>
    <col min="10480" max="10480" width="39.42578125" style="54" customWidth="1"/>
    <col min="10481" max="10481" width="20.28515625" style="54" customWidth="1"/>
    <col min="10482" max="10482" width="15.7109375" style="54" customWidth="1"/>
    <col min="10483" max="10483" width="16.140625" style="54" customWidth="1"/>
    <col min="10484" max="10488" width="13.7109375" style="54" customWidth="1"/>
    <col min="10489" max="10489" width="21" style="54" customWidth="1"/>
    <col min="10490" max="10490" width="11.42578125" style="54"/>
    <col min="10491" max="10491" width="11.7109375" style="54" bestFit="1" customWidth="1"/>
    <col min="10492" max="10734" width="11.42578125" style="54"/>
    <col min="10735" max="10735" width="12.5703125" style="54" customWidth="1"/>
    <col min="10736" max="10736" width="39.42578125" style="54" customWidth="1"/>
    <col min="10737" max="10737" width="20.28515625" style="54" customWidth="1"/>
    <col min="10738" max="10738" width="15.7109375" style="54" customWidth="1"/>
    <col min="10739" max="10739" width="16.140625" style="54" customWidth="1"/>
    <col min="10740" max="10744" width="13.7109375" style="54" customWidth="1"/>
    <col min="10745" max="10745" width="21" style="54" customWidth="1"/>
    <col min="10746" max="10746" width="11.42578125" style="54"/>
    <col min="10747" max="10747" width="11.7109375" style="54" bestFit="1" customWidth="1"/>
    <col min="10748" max="10990" width="11.42578125" style="54"/>
    <col min="10991" max="10991" width="12.5703125" style="54" customWidth="1"/>
    <col min="10992" max="10992" width="39.42578125" style="54" customWidth="1"/>
    <col min="10993" max="10993" width="20.28515625" style="54" customWidth="1"/>
    <col min="10994" max="10994" width="15.7109375" style="54" customWidth="1"/>
    <col min="10995" max="10995" width="16.140625" style="54" customWidth="1"/>
    <col min="10996" max="11000" width="13.7109375" style="54" customWidth="1"/>
    <col min="11001" max="11001" width="21" style="54" customWidth="1"/>
    <col min="11002" max="11002" width="11.42578125" style="54"/>
    <col min="11003" max="11003" width="11.7109375" style="54" bestFit="1" customWidth="1"/>
    <col min="11004" max="11246" width="11.42578125" style="54"/>
    <col min="11247" max="11247" width="12.5703125" style="54" customWidth="1"/>
    <col min="11248" max="11248" width="39.42578125" style="54" customWidth="1"/>
    <col min="11249" max="11249" width="20.28515625" style="54" customWidth="1"/>
    <col min="11250" max="11250" width="15.7109375" style="54" customWidth="1"/>
    <col min="11251" max="11251" width="16.140625" style="54" customWidth="1"/>
    <col min="11252" max="11256" width="13.7109375" style="54" customWidth="1"/>
    <col min="11257" max="11257" width="21" style="54" customWidth="1"/>
    <col min="11258" max="11258" width="11.42578125" style="54"/>
    <col min="11259" max="11259" width="11.7109375" style="54" bestFit="1" customWidth="1"/>
    <col min="11260" max="11502" width="11.42578125" style="54"/>
    <col min="11503" max="11503" width="12.5703125" style="54" customWidth="1"/>
    <col min="11504" max="11504" width="39.42578125" style="54" customWidth="1"/>
    <col min="11505" max="11505" width="20.28515625" style="54" customWidth="1"/>
    <col min="11506" max="11506" width="15.7109375" style="54" customWidth="1"/>
    <col min="11507" max="11507" width="16.140625" style="54" customWidth="1"/>
    <col min="11508" max="11512" width="13.7109375" style="54" customWidth="1"/>
    <col min="11513" max="11513" width="21" style="54" customWidth="1"/>
    <col min="11514" max="11514" width="11.42578125" style="54"/>
    <col min="11515" max="11515" width="11.7109375" style="54" bestFit="1" customWidth="1"/>
    <col min="11516" max="11758" width="11.42578125" style="54"/>
    <col min="11759" max="11759" width="12.5703125" style="54" customWidth="1"/>
    <col min="11760" max="11760" width="39.42578125" style="54" customWidth="1"/>
    <col min="11761" max="11761" width="20.28515625" style="54" customWidth="1"/>
    <col min="11762" max="11762" width="15.7109375" style="54" customWidth="1"/>
    <col min="11763" max="11763" width="16.140625" style="54" customWidth="1"/>
    <col min="11764" max="11768" width="13.7109375" style="54" customWidth="1"/>
    <col min="11769" max="11769" width="21" style="54" customWidth="1"/>
    <col min="11770" max="11770" width="11.42578125" style="54"/>
    <col min="11771" max="11771" width="11.7109375" style="54" bestFit="1" customWidth="1"/>
    <col min="11772" max="12014" width="11.42578125" style="54"/>
    <col min="12015" max="12015" width="12.5703125" style="54" customWidth="1"/>
    <col min="12016" max="12016" width="39.42578125" style="54" customWidth="1"/>
    <col min="12017" max="12017" width="20.28515625" style="54" customWidth="1"/>
    <col min="12018" max="12018" width="15.7109375" style="54" customWidth="1"/>
    <col min="12019" max="12019" width="16.140625" style="54" customWidth="1"/>
    <col min="12020" max="12024" width="13.7109375" style="54" customWidth="1"/>
    <col min="12025" max="12025" width="21" style="54" customWidth="1"/>
    <col min="12026" max="12026" width="11.42578125" style="54"/>
    <col min="12027" max="12027" width="11.7109375" style="54" bestFit="1" customWidth="1"/>
    <col min="12028" max="12270" width="11.42578125" style="54"/>
    <col min="12271" max="12271" width="12.5703125" style="54" customWidth="1"/>
    <col min="12272" max="12272" width="39.42578125" style="54" customWidth="1"/>
    <col min="12273" max="12273" width="20.28515625" style="54" customWidth="1"/>
    <col min="12274" max="12274" width="15.7109375" style="54" customWidth="1"/>
    <col min="12275" max="12275" width="16.140625" style="54" customWidth="1"/>
    <col min="12276" max="12280" width="13.7109375" style="54" customWidth="1"/>
    <col min="12281" max="12281" width="21" style="54" customWidth="1"/>
    <col min="12282" max="12282" width="11.42578125" style="54"/>
    <col min="12283" max="12283" width="11.7109375" style="54" bestFit="1" customWidth="1"/>
    <col min="12284" max="12526" width="11.42578125" style="54"/>
    <col min="12527" max="12527" width="12.5703125" style="54" customWidth="1"/>
    <col min="12528" max="12528" width="39.42578125" style="54" customWidth="1"/>
    <col min="12529" max="12529" width="20.28515625" style="54" customWidth="1"/>
    <col min="12530" max="12530" width="15.7109375" style="54" customWidth="1"/>
    <col min="12531" max="12531" width="16.140625" style="54" customWidth="1"/>
    <col min="12532" max="12536" width="13.7109375" style="54" customWidth="1"/>
    <col min="12537" max="12537" width="21" style="54" customWidth="1"/>
    <col min="12538" max="12538" width="11.42578125" style="54"/>
    <col min="12539" max="12539" width="11.7109375" style="54" bestFit="1" customWidth="1"/>
    <col min="12540" max="12782" width="11.42578125" style="54"/>
    <col min="12783" max="12783" width="12.5703125" style="54" customWidth="1"/>
    <col min="12784" max="12784" width="39.42578125" style="54" customWidth="1"/>
    <col min="12785" max="12785" width="20.28515625" style="54" customWidth="1"/>
    <col min="12786" max="12786" width="15.7109375" style="54" customWidth="1"/>
    <col min="12787" max="12787" width="16.140625" style="54" customWidth="1"/>
    <col min="12788" max="12792" width="13.7109375" style="54" customWidth="1"/>
    <col min="12793" max="12793" width="21" style="54" customWidth="1"/>
    <col min="12794" max="12794" width="11.42578125" style="54"/>
    <col min="12795" max="12795" width="11.7109375" style="54" bestFit="1" customWidth="1"/>
    <col min="12796" max="13038" width="11.42578125" style="54"/>
    <col min="13039" max="13039" width="12.5703125" style="54" customWidth="1"/>
    <col min="13040" max="13040" width="39.42578125" style="54" customWidth="1"/>
    <col min="13041" max="13041" width="20.28515625" style="54" customWidth="1"/>
    <col min="13042" max="13042" width="15.7109375" style="54" customWidth="1"/>
    <col min="13043" max="13043" width="16.140625" style="54" customWidth="1"/>
    <col min="13044" max="13048" width="13.7109375" style="54" customWidth="1"/>
    <col min="13049" max="13049" width="21" style="54" customWidth="1"/>
    <col min="13050" max="13050" width="11.42578125" style="54"/>
    <col min="13051" max="13051" width="11.7109375" style="54" bestFit="1" customWidth="1"/>
    <col min="13052" max="13294" width="11.42578125" style="54"/>
    <col min="13295" max="13295" width="12.5703125" style="54" customWidth="1"/>
    <col min="13296" max="13296" width="39.42578125" style="54" customWidth="1"/>
    <col min="13297" max="13297" width="20.28515625" style="54" customWidth="1"/>
    <col min="13298" max="13298" width="15.7109375" style="54" customWidth="1"/>
    <col min="13299" max="13299" width="16.140625" style="54" customWidth="1"/>
    <col min="13300" max="13304" width="13.7109375" style="54" customWidth="1"/>
    <col min="13305" max="13305" width="21" style="54" customWidth="1"/>
    <col min="13306" max="13306" width="11.42578125" style="54"/>
    <col min="13307" max="13307" width="11.7109375" style="54" bestFit="1" customWidth="1"/>
    <col min="13308" max="13550" width="11.42578125" style="54"/>
    <col min="13551" max="13551" width="12.5703125" style="54" customWidth="1"/>
    <col min="13552" max="13552" width="39.42578125" style="54" customWidth="1"/>
    <col min="13553" max="13553" width="20.28515625" style="54" customWidth="1"/>
    <col min="13554" max="13554" width="15.7109375" style="54" customWidth="1"/>
    <col min="13555" max="13555" width="16.140625" style="54" customWidth="1"/>
    <col min="13556" max="13560" width="13.7109375" style="54" customWidth="1"/>
    <col min="13561" max="13561" width="21" style="54" customWidth="1"/>
    <col min="13562" max="13562" width="11.42578125" style="54"/>
    <col min="13563" max="13563" width="11.7109375" style="54" bestFit="1" customWidth="1"/>
    <col min="13564" max="13806" width="11.42578125" style="54"/>
    <col min="13807" max="13807" width="12.5703125" style="54" customWidth="1"/>
    <col min="13808" max="13808" width="39.42578125" style="54" customWidth="1"/>
    <col min="13809" max="13809" width="20.28515625" style="54" customWidth="1"/>
    <col min="13810" max="13810" width="15.7109375" style="54" customWidth="1"/>
    <col min="13811" max="13811" width="16.140625" style="54" customWidth="1"/>
    <col min="13812" max="13816" width="13.7109375" style="54" customWidth="1"/>
    <col min="13817" max="13817" width="21" style="54" customWidth="1"/>
    <col min="13818" max="13818" width="11.42578125" style="54"/>
    <col min="13819" max="13819" width="11.7109375" style="54" bestFit="1" customWidth="1"/>
    <col min="13820" max="14062" width="11.42578125" style="54"/>
    <col min="14063" max="14063" width="12.5703125" style="54" customWidth="1"/>
    <col min="14064" max="14064" width="39.42578125" style="54" customWidth="1"/>
    <col min="14065" max="14065" width="20.28515625" style="54" customWidth="1"/>
    <col min="14066" max="14066" width="15.7109375" style="54" customWidth="1"/>
    <col min="14067" max="14067" width="16.140625" style="54" customWidth="1"/>
    <col min="14068" max="14072" width="13.7109375" style="54" customWidth="1"/>
    <col min="14073" max="14073" width="21" style="54" customWidth="1"/>
    <col min="14074" max="14074" width="11.42578125" style="54"/>
    <col min="14075" max="14075" width="11.7109375" style="54" bestFit="1" customWidth="1"/>
    <col min="14076" max="14318" width="11.42578125" style="54"/>
    <col min="14319" max="14319" width="12.5703125" style="54" customWidth="1"/>
    <col min="14320" max="14320" width="39.42578125" style="54" customWidth="1"/>
    <col min="14321" max="14321" width="20.28515625" style="54" customWidth="1"/>
    <col min="14322" max="14322" width="15.7109375" style="54" customWidth="1"/>
    <col min="14323" max="14323" width="16.140625" style="54" customWidth="1"/>
    <col min="14324" max="14328" width="13.7109375" style="54" customWidth="1"/>
    <col min="14329" max="14329" width="21" style="54" customWidth="1"/>
    <col min="14330" max="14330" width="11.42578125" style="54"/>
    <col min="14331" max="14331" width="11.7109375" style="54" bestFit="1" customWidth="1"/>
    <col min="14332" max="14574" width="11.42578125" style="54"/>
    <col min="14575" max="14575" width="12.5703125" style="54" customWidth="1"/>
    <col min="14576" max="14576" width="39.42578125" style="54" customWidth="1"/>
    <col min="14577" max="14577" width="20.28515625" style="54" customWidth="1"/>
    <col min="14578" max="14578" width="15.7109375" style="54" customWidth="1"/>
    <col min="14579" max="14579" width="16.140625" style="54" customWidth="1"/>
    <col min="14580" max="14584" width="13.7109375" style="54" customWidth="1"/>
    <col min="14585" max="14585" width="21" style="54" customWidth="1"/>
    <col min="14586" max="14586" width="11.42578125" style="54"/>
    <col min="14587" max="14587" width="11.7109375" style="54" bestFit="1" customWidth="1"/>
    <col min="14588" max="14830" width="11.42578125" style="54"/>
    <col min="14831" max="14831" width="12.5703125" style="54" customWidth="1"/>
    <col min="14832" max="14832" width="39.42578125" style="54" customWidth="1"/>
    <col min="14833" max="14833" width="20.28515625" style="54" customWidth="1"/>
    <col min="14834" max="14834" width="15.7109375" style="54" customWidth="1"/>
    <col min="14835" max="14835" width="16.140625" style="54" customWidth="1"/>
    <col min="14836" max="14840" width="13.7109375" style="54" customWidth="1"/>
    <col min="14841" max="14841" width="21" style="54" customWidth="1"/>
    <col min="14842" max="14842" width="11.42578125" style="54"/>
    <col min="14843" max="14843" width="11.7109375" style="54" bestFit="1" customWidth="1"/>
    <col min="14844" max="15086" width="11.42578125" style="54"/>
    <col min="15087" max="15087" width="12.5703125" style="54" customWidth="1"/>
    <col min="15088" max="15088" width="39.42578125" style="54" customWidth="1"/>
    <col min="15089" max="15089" width="20.28515625" style="54" customWidth="1"/>
    <col min="15090" max="15090" width="15.7109375" style="54" customWidth="1"/>
    <col min="15091" max="15091" width="16.140625" style="54" customWidth="1"/>
    <col min="15092" max="15096" width="13.7109375" style="54" customWidth="1"/>
    <col min="15097" max="15097" width="21" style="54" customWidth="1"/>
    <col min="15098" max="15098" width="11.42578125" style="54"/>
    <col min="15099" max="15099" width="11.7109375" style="54" bestFit="1" customWidth="1"/>
    <col min="15100" max="15342" width="11.42578125" style="54"/>
    <col min="15343" max="15343" width="12.5703125" style="54" customWidth="1"/>
    <col min="15344" max="15344" width="39.42578125" style="54" customWidth="1"/>
    <col min="15345" max="15345" width="20.28515625" style="54" customWidth="1"/>
    <col min="15346" max="15346" width="15.7109375" style="54" customWidth="1"/>
    <col min="15347" max="15347" width="16.140625" style="54" customWidth="1"/>
    <col min="15348" max="15352" width="13.7109375" style="54" customWidth="1"/>
    <col min="15353" max="15353" width="21" style="54" customWidth="1"/>
    <col min="15354" max="15354" width="11.42578125" style="54"/>
    <col min="15355" max="15355" width="11.7109375" style="54" bestFit="1" customWidth="1"/>
    <col min="15356" max="15598" width="11.42578125" style="54"/>
    <col min="15599" max="15599" width="12.5703125" style="54" customWidth="1"/>
    <col min="15600" max="15600" width="39.42578125" style="54" customWidth="1"/>
    <col min="15601" max="15601" width="20.28515625" style="54" customWidth="1"/>
    <col min="15602" max="15602" width="15.7109375" style="54" customWidth="1"/>
    <col min="15603" max="15603" width="16.140625" style="54" customWidth="1"/>
    <col min="15604" max="15608" width="13.7109375" style="54" customWidth="1"/>
    <col min="15609" max="15609" width="21" style="54" customWidth="1"/>
    <col min="15610" max="15610" width="11.42578125" style="54"/>
    <col min="15611" max="15611" width="11.7109375" style="54" bestFit="1" customWidth="1"/>
    <col min="15612" max="15854" width="11.42578125" style="54"/>
    <col min="15855" max="15855" width="12.5703125" style="54" customWidth="1"/>
    <col min="15856" max="15856" width="39.42578125" style="54" customWidth="1"/>
    <col min="15857" max="15857" width="20.28515625" style="54" customWidth="1"/>
    <col min="15858" max="15858" width="15.7109375" style="54" customWidth="1"/>
    <col min="15859" max="15859" width="16.140625" style="54" customWidth="1"/>
    <col min="15860" max="15864" width="13.7109375" style="54" customWidth="1"/>
    <col min="15865" max="15865" width="21" style="54" customWidth="1"/>
    <col min="15866" max="15866" width="11.42578125" style="54"/>
    <col min="15867" max="15867" width="11.7109375" style="54" bestFit="1" customWidth="1"/>
    <col min="15868" max="16110" width="11.42578125" style="54"/>
    <col min="16111" max="16111" width="12.5703125" style="54" customWidth="1"/>
    <col min="16112" max="16112" width="39.42578125" style="54" customWidth="1"/>
    <col min="16113" max="16113" width="20.28515625" style="54" customWidth="1"/>
    <col min="16114" max="16114" width="15.7109375" style="54" customWidth="1"/>
    <col min="16115" max="16115" width="16.140625" style="54" customWidth="1"/>
    <col min="16116" max="16120" width="13.7109375" style="54" customWidth="1"/>
    <col min="16121" max="16121" width="21" style="54" customWidth="1"/>
    <col min="16122" max="16122" width="11.42578125" style="54"/>
    <col min="16123" max="16123" width="11.7109375" style="54" bestFit="1" customWidth="1"/>
    <col min="16124" max="16384" width="11.42578125" style="54"/>
  </cols>
  <sheetData>
    <row r="1" spans="1:13" ht="18" customHeight="1" x14ac:dyDescent="0.2">
      <c r="A1" s="178" t="s">
        <v>71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3" ht="12.75" customHeight="1" thickBot="1" x14ac:dyDescent="0.25">
      <c r="A2" s="55"/>
      <c r="B2" s="56"/>
      <c r="C2" s="76"/>
      <c r="D2" s="76"/>
      <c r="E2" s="76"/>
      <c r="F2" s="76"/>
      <c r="G2" s="76"/>
      <c r="H2" s="76"/>
      <c r="I2" s="76"/>
      <c r="J2" s="76"/>
      <c r="K2" s="76"/>
    </row>
    <row r="3" spans="1:13" s="59" customFormat="1" ht="90.75" customHeight="1" thickBot="1" x14ac:dyDescent="0.25">
      <c r="A3" s="57" t="s">
        <v>39</v>
      </c>
      <c r="B3" s="110" t="s">
        <v>68</v>
      </c>
      <c r="C3" s="77" t="s">
        <v>113</v>
      </c>
      <c r="D3" s="77" t="s">
        <v>72</v>
      </c>
      <c r="E3" s="77" t="s">
        <v>73</v>
      </c>
      <c r="F3" s="77" t="s">
        <v>74</v>
      </c>
      <c r="G3" s="77" t="s">
        <v>75</v>
      </c>
      <c r="H3" s="77" t="s">
        <v>76</v>
      </c>
      <c r="I3" s="77" t="s">
        <v>77</v>
      </c>
      <c r="J3" s="77" t="s">
        <v>78</v>
      </c>
      <c r="K3" s="77" t="s">
        <v>136</v>
      </c>
      <c r="L3" s="78" t="s">
        <v>135</v>
      </c>
    </row>
    <row r="4" spans="1:13" x14ac:dyDescent="0.25">
      <c r="A4" s="55"/>
      <c r="B4" s="60" t="s">
        <v>115</v>
      </c>
      <c r="C4" s="79">
        <f>SUM(D4:L4)</f>
        <v>2961552.78</v>
      </c>
      <c r="D4" s="79">
        <f>D7</f>
        <v>2373275</v>
      </c>
      <c r="E4" s="79">
        <f t="shared" ref="E4:L4" si="0">E7</f>
        <v>144003</v>
      </c>
      <c r="F4" s="79">
        <f t="shared" si="0"/>
        <v>198505.28</v>
      </c>
      <c r="G4" s="79">
        <f t="shared" si="0"/>
        <v>71850.5</v>
      </c>
      <c r="H4" s="79">
        <f t="shared" si="0"/>
        <v>123295</v>
      </c>
      <c r="I4" s="79">
        <f t="shared" si="0"/>
        <v>5247</v>
      </c>
      <c r="J4" s="79">
        <f t="shared" si="0"/>
        <v>39377</v>
      </c>
      <c r="K4" s="79">
        <f t="shared" si="0"/>
        <v>3000</v>
      </c>
      <c r="L4" s="79">
        <f t="shared" si="0"/>
        <v>3000</v>
      </c>
      <c r="M4" s="108"/>
    </row>
    <row r="5" spans="1:13" s="59" customFormat="1" x14ac:dyDescent="0.25">
      <c r="A5" s="55"/>
      <c r="B5" s="61" t="s">
        <v>139</v>
      </c>
      <c r="C5" s="79"/>
      <c r="D5" s="79"/>
      <c r="E5" s="79"/>
      <c r="F5" s="79"/>
      <c r="G5" s="79"/>
      <c r="H5" s="79"/>
      <c r="I5" s="79"/>
      <c r="J5" s="79"/>
      <c r="K5" s="79"/>
    </row>
    <row r="6" spans="1:13" s="59" customFormat="1" x14ac:dyDescent="0.25">
      <c r="A6" s="63"/>
      <c r="B6" s="60" t="s">
        <v>79</v>
      </c>
      <c r="C6" s="79"/>
      <c r="D6" s="79"/>
      <c r="E6" s="79"/>
      <c r="F6" s="79"/>
      <c r="G6" s="79"/>
      <c r="H6" s="79"/>
      <c r="I6" s="79"/>
      <c r="J6" s="79"/>
      <c r="K6" s="79"/>
    </row>
    <row r="7" spans="1:13" s="59" customFormat="1" ht="12.75" customHeight="1" x14ac:dyDescent="0.25">
      <c r="A7" s="63"/>
      <c r="B7" s="60" t="s">
        <v>80</v>
      </c>
      <c r="C7" s="79">
        <f>SUM(D7:L7)</f>
        <v>2961552.78</v>
      </c>
      <c r="D7" s="79">
        <f>SUM(D8+D48)</f>
        <v>2373275</v>
      </c>
      <c r="E7" s="79">
        <f t="shared" ref="E7:L7" si="1">E8+E48</f>
        <v>144003</v>
      </c>
      <c r="F7" s="79">
        <f>F8+F48+F46</f>
        <v>198505.28</v>
      </c>
      <c r="G7" s="79">
        <f t="shared" si="1"/>
        <v>71850.5</v>
      </c>
      <c r="H7" s="79">
        <f t="shared" si="1"/>
        <v>123295</v>
      </c>
      <c r="I7" s="79">
        <f t="shared" si="1"/>
        <v>5247</v>
      </c>
      <c r="J7" s="79">
        <f t="shared" si="1"/>
        <v>39377</v>
      </c>
      <c r="K7" s="79">
        <f t="shared" si="1"/>
        <v>3000</v>
      </c>
      <c r="L7" s="79">
        <f t="shared" si="1"/>
        <v>3000</v>
      </c>
    </row>
    <row r="8" spans="1:13" s="59" customFormat="1" x14ac:dyDescent="0.25">
      <c r="A8" s="55">
        <v>3</v>
      </c>
      <c r="B8" s="60" t="s">
        <v>22</v>
      </c>
      <c r="C8" s="79">
        <f>SUM(D8:L8)</f>
        <v>2789068.5</v>
      </c>
      <c r="D8" s="79">
        <f>D9+D13+D43+D46+D47</f>
        <v>2333275</v>
      </c>
      <c r="E8" s="79">
        <f t="shared" ref="E8:L8" si="2">E9+E13+E43</f>
        <v>107791</v>
      </c>
      <c r="F8" s="79">
        <f>F9+F13+F43</f>
        <v>111233</v>
      </c>
      <c r="G8" s="79">
        <f t="shared" si="2"/>
        <v>71850.5</v>
      </c>
      <c r="H8" s="79">
        <f t="shared" si="2"/>
        <v>120295</v>
      </c>
      <c r="I8" s="79">
        <f t="shared" si="2"/>
        <v>5247</v>
      </c>
      <c r="J8" s="79">
        <f t="shared" si="2"/>
        <v>39377</v>
      </c>
      <c r="K8" s="79">
        <f t="shared" si="2"/>
        <v>0</v>
      </c>
      <c r="L8" s="79">
        <f t="shared" si="2"/>
        <v>0</v>
      </c>
    </row>
    <row r="9" spans="1:13" s="59" customFormat="1" x14ac:dyDescent="0.25">
      <c r="A9" s="55">
        <v>31</v>
      </c>
      <c r="B9" s="60" t="s">
        <v>23</v>
      </c>
      <c r="C9" s="79">
        <f>SUM(D9:L9)</f>
        <v>2443702.5</v>
      </c>
      <c r="D9" s="79">
        <f>SUM(D10:D12)</f>
        <v>2226025</v>
      </c>
      <c r="E9" s="79">
        <f t="shared" ref="E9:L9" si="3">SUM(E10:E12)</f>
        <v>0</v>
      </c>
      <c r="F9" s="79">
        <f>SUM(F10:F12)</f>
        <v>111233</v>
      </c>
      <c r="G9" s="79">
        <f t="shared" si="3"/>
        <v>67067.5</v>
      </c>
      <c r="H9" s="79">
        <f t="shared" si="3"/>
        <v>0</v>
      </c>
      <c r="I9" s="79">
        <f t="shared" si="3"/>
        <v>0</v>
      </c>
      <c r="J9" s="79">
        <f t="shared" si="3"/>
        <v>39377</v>
      </c>
      <c r="K9" s="79">
        <f t="shared" si="3"/>
        <v>0</v>
      </c>
      <c r="L9" s="79">
        <f t="shared" si="3"/>
        <v>0</v>
      </c>
    </row>
    <row r="10" spans="1:13" x14ac:dyDescent="0.25">
      <c r="A10" s="64">
        <v>3111</v>
      </c>
      <c r="B10" s="62" t="s">
        <v>81</v>
      </c>
      <c r="C10" s="79">
        <f>SUM(D10:L10)</f>
        <v>1991100</v>
      </c>
      <c r="D10" s="80">
        <v>1815600</v>
      </c>
      <c r="E10" s="80"/>
      <c r="F10" s="65">
        <v>92200</v>
      </c>
      <c r="G10" s="65">
        <v>49500</v>
      </c>
      <c r="H10" s="80"/>
      <c r="I10" s="80"/>
      <c r="J10" s="80">
        <v>33800</v>
      </c>
      <c r="K10" s="80"/>
    </row>
    <row r="11" spans="1:13" x14ac:dyDescent="0.25">
      <c r="A11" s="64">
        <v>3121</v>
      </c>
      <c r="B11" s="62" t="s">
        <v>82</v>
      </c>
      <c r="C11" s="79">
        <f>SUM(D11:L11)</f>
        <v>82600</v>
      </c>
      <c r="D11" s="80">
        <v>70000</v>
      </c>
      <c r="E11" s="80">
        <v>0</v>
      </c>
      <c r="F11" s="65">
        <v>3200</v>
      </c>
      <c r="G11" s="65">
        <v>9400</v>
      </c>
      <c r="H11" s="80"/>
      <c r="I11" s="80"/>
      <c r="J11" s="80">
        <v>0</v>
      </c>
      <c r="K11" s="80"/>
    </row>
    <row r="12" spans="1:13" x14ac:dyDescent="0.25">
      <c r="A12" s="64">
        <v>3133</v>
      </c>
      <c r="B12" s="62" t="s">
        <v>83</v>
      </c>
      <c r="C12" s="79">
        <f t="shared" ref="C7:C58" si="4">SUM(D12:L12)</f>
        <v>370002.5</v>
      </c>
      <c r="D12" s="80">
        <v>340425</v>
      </c>
      <c r="E12" s="80"/>
      <c r="F12" s="65">
        <v>15833</v>
      </c>
      <c r="G12" s="65">
        <v>8167.5</v>
      </c>
      <c r="H12" s="80"/>
      <c r="I12" s="80"/>
      <c r="J12" s="80">
        <v>5577</v>
      </c>
      <c r="K12" s="80"/>
    </row>
    <row r="13" spans="1:13" s="59" customFormat="1" x14ac:dyDescent="0.25">
      <c r="A13" s="55">
        <v>32</v>
      </c>
      <c r="B13" s="60" t="s">
        <v>41</v>
      </c>
      <c r="C13" s="79">
        <f>SUM(D13:L13)</f>
        <v>342299</v>
      </c>
      <c r="D13" s="79">
        <f>D14+D18+D25+D35+D36</f>
        <v>105700</v>
      </c>
      <c r="E13" s="79">
        <f t="shared" ref="E13:I13" si="5">E14+E18+E25+E35+E36</f>
        <v>106274</v>
      </c>
      <c r="F13" s="79">
        <f t="shared" si="5"/>
        <v>0</v>
      </c>
      <c r="G13" s="79">
        <f t="shared" si="5"/>
        <v>4783</v>
      </c>
      <c r="H13" s="79">
        <f t="shared" si="5"/>
        <v>120295</v>
      </c>
      <c r="I13" s="79">
        <f t="shared" si="5"/>
        <v>5247</v>
      </c>
      <c r="J13" s="79">
        <f t="shared" ref="J13" si="6">J14+J18+J25+J35+J36</f>
        <v>0</v>
      </c>
      <c r="K13" s="79">
        <f t="shared" ref="K13" si="7">K14+K18+K25+K35+K36</f>
        <v>0</v>
      </c>
      <c r="L13" s="79">
        <f t="shared" ref="L13" si="8">L14+L18+L25+L35+L36</f>
        <v>0</v>
      </c>
      <c r="M13" s="109"/>
    </row>
    <row r="14" spans="1:13" s="59" customFormat="1" x14ac:dyDescent="0.25">
      <c r="A14" s="55">
        <v>321</v>
      </c>
      <c r="B14" s="60" t="s">
        <v>118</v>
      </c>
      <c r="C14" s="79">
        <f t="shared" si="4"/>
        <v>44761</v>
      </c>
      <c r="D14" s="79">
        <f t="shared" ref="D14:L14" si="9">SUM(D15:D17)</f>
        <v>35200</v>
      </c>
      <c r="E14" s="79">
        <f t="shared" si="9"/>
        <v>6778</v>
      </c>
      <c r="F14" s="79">
        <f t="shared" si="9"/>
        <v>0</v>
      </c>
      <c r="G14" s="79">
        <f t="shared" si="9"/>
        <v>2783</v>
      </c>
      <c r="H14" s="79">
        <f t="shared" si="9"/>
        <v>0</v>
      </c>
      <c r="I14" s="79">
        <f t="shared" si="9"/>
        <v>0</v>
      </c>
      <c r="J14" s="79">
        <f t="shared" si="9"/>
        <v>0</v>
      </c>
      <c r="K14" s="79">
        <f t="shared" si="9"/>
        <v>0</v>
      </c>
      <c r="L14" s="79">
        <f t="shared" si="9"/>
        <v>0</v>
      </c>
    </row>
    <row r="15" spans="1:13" s="59" customFormat="1" x14ac:dyDescent="0.25">
      <c r="A15" s="66">
        <v>3211</v>
      </c>
      <c r="B15" s="72" t="s">
        <v>84</v>
      </c>
      <c r="C15" s="79">
        <f t="shared" si="4"/>
        <v>6778</v>
      </c>
      <c r="D15" s="79"/>
      <c r="E15" s="65">
        <v>6778</v>
      </c>
      <c r="F15" s="79"/>
      <c r="G15" s="79"/>
      <c r="H15" s="79"/>
      <c r="I15" s="79"/>
      <c r="J15" s="79"/>
      <c r="K15" s="79"/>
    </row>
    <row r="16" spans="1:13" s="59" customFormat="1" ht="12.75" customHeight="1" x14ac:dyDescent="0.25">
      <c r="A16" s="66">
        <v>3212</v>
      </c>
      <c r="B16" s="72" t="s">
        <v>85</v>
      </c>
      <c r="C16" s="79">
        <f t="shared" si="4"/>
        <v>37983</v>
      </c>
      <c r="D16" s="80">
        <v>35200</v>
      </c>
      <c r="E16" s="65">
        <v>0</v>
      </c>
      <c r="F16" s="79"/>
      <c r="G16" s="79">
        <v>2783</v>
      </c>
      <c r="H16" s="79"/>
      <c r="I16" s="79"/>
      <c r="J16" s="79"/>
      <c r="K16" s="79"/>
    </row>
    <row r="17" spans="1:12" s="59" customFormat="1" ht="12.75" customHeight="1" x14ac:dyDescent="0.25">
      <c r="A17" s="66">
        <v>3213</v>
      </c>
      <c r="B17" s="72" t="s">
        <v>86</v>
      </c>
      <c r="C17" s="79">
        <f t="shared" si="4"/>
        <v>0</v>
      </c>
      <c r="D17" s="79"/>
      <c r="E17" s="65"/>
      <c r="F17" s="79"/>
      <c r="G17" s="79"/>
      <c r="H17" s="79"/>
      <c r="I17" s="79"/>
      <c r="J17" s="79"/>
      <c r="K17" s="79"/>
    </row>
    <row r="18" spans="1:12" s="59" customFormat="1" ht="12.75" customHeight="1" x14ac:dyDescent="0.25">
      <c r="A18" s="67">
        <v>322</v>
      </c>
      <c r="B18" s="73" t="s">
        <v>134</v>
      </c>
      <c r="C18" s="79">
        <f t="shared" si="4"/>
        <v>249169</v>
      </c>
      <c r="D18" s="79">
        <f t="shared" ref="D18:L18" si="10">SUM(D19:D24)</f>
        <v>68500</v>
      </c>
      <c r="E18" s="79">
        <f t="shared" si="10"/>
        <v>56454</v>
      </c>
      <c r="F18" s="79">
        <f t="shared" si="10"/>
        <v>0</v>
      </c>
      <c r="G18" s="79">
        <f t="shared" si="10"/>
        <v>0</v>
      </c>
      <c r="H18" s="79">
        <f t="shared" si="10"/>
        <v>118968</v>
      </c>
      <c r="I18" s="79">
        <f t="shared" si="10"/>
        <v>5247</v>
      </c>
      <c r="J18" s="79">
        <f t="shared" si="10"/>
        <v>0</v>
      </c>
      <c r="K18" s="79">
        <f t="shared" si="10"/>
        <v>0</v>
      </c>
      <c r="L18" s="79">
        <f t="shared" si="10"/>
        <v>0</v>
      </c>
    </row>
    <row r="19" spans="1:12" s="59" customFormat="1" ht="12.75" customHeight="1" x14ac:dyDescent="0.25">
      <c r="A19" s="66">
        <v>3221</v>
      </c>
      <c r="B19" s="72" t="s">
        <v>87</v>
      </c>
      <c r="C19" s="79">
        <f t="shared" si="4"/>
        <v>16900</v>
      </c>
      <c r="D19" s="80">
        <v>500</v>
      </c>
      <c r="E19" s="65">
        <v>16400</v>
      </c>
      <c r="F19" s="80"/>
      <c r="G19" s="79"/>
      <c r="H19" s="79"/>
      <c r="I19" s="79"/>
      <c r="J19" s="79"/>
      <c r="K19" s="79"/>
    </row>
    <row r="20" spans="1:12" s="59" customFormat="1" ht="12.75" customHeight="1" x14ac:dyDescent="0.25">
      <c r="A20" s="66">
        <v>3222</v>
      </c>
      <c r="B20" s="72" t="s">
        <v>88</v>
      </c>
      <c r="C20" s="79">
        <f t="shared" si="4"/>
        <v>193542</v>
      </c>
      <c r="D20" s="80">
        <v>68000</v>
      </c>
      <c r="E20" s="65">
        <v>1327</v>
      </c>
      <c r="F20" s="80"/>
      <c r="G20" s="79"/>
      <c r="H20" s="80">
        <v>118968</v>
      </c>
      <c r="I20" s="80">
        <v>5247</v>
      </c>
      <c r="J20" s="79"/>
      <c r="K20" s="79"/>
    </row>
    <row r="21" spans="1:12" s="59" customFormat="1" ht="12.75" customHeight="1" x14ac:dyDescent="0.25">
      <c r="A21" s="66">
        <v>3223</v>
      </c>
      <c r="B21" s="72" t="s">
        <v>89</v>
      </c>
      <c r="C21" s="79">
        <f t="shared" si="4"/>
        <v>30693</v>
      </c>
      <c r="D21" s="79"/>
      <c r="E21" s="65">
        <v>30693</v>
      </c>
      <c r="F21" s="79"/>
      <c r="G21" s="79"/>
      <c r="H21" s="79"/>
      <c r="I21" s="79"/>
      <c r="J21" s="79"/>
      <c r="K21" s="79"/>
    </row>
    <row r="22" spans="1:12" s="59" customFormat="1" ht="12.75" customHeight="1" x14ac:dyDescent="0.25">
      <c r="A22" s="66">
        <v>3224</v>
      </c>
      <c r="B22" s="72" t="s">
        <v>90</v>
      </c>
      <c r="C22" s="79">
        <f t="shared" si="4"/>
        <v>4800</v>
      </c>
      <c r="D22" s="79"/>
      <c r="E22" s="65">
        <v>4800</v>
      </c>
      <c r="F22" s="79"/>
      <c r="G22" s="79"/>
      <c r="H22" s="79"/>
      <c r="I22" s="79"/>
      <c r="J22" s="79"/>
      <c r="K22" s="79"/>
    </row>
    <row r="23" spans="1:12" s="59" customFormat="1" x14ac:dyDescent="0.25">
      <c r="A23" s="66">
        <v>3225</v>
      </c>
      <c r="B23" s="72" t="s">
        <v>91</v>
      </c>
      <c r="C23" s="79">
        <f t="shared" si="4"/>
        <v>3000</v>
      </c>
      <c r="D23" s="79"/>
      <c r="E23" s="65">
        <v>3000</v>
      </c>
      <c r="F23" s="79"/>
      <c r="G23" s="79"/>
      <c r="H23" s="79"/>
      <c r="I23" s="79"/>
      <c r="J23" s="79"/>
      <c r="K23" s="79"/>
    </row>
    <row r="24" spans="1:12" s="59" customFormat="1" x14ac:dyDescent="0.25">
      <c r="A24" s="66">
        <v>3227</v>
      </c>
      <c r="B24" s="72" t="s">
        <v>92</v>
      </c>
      <c r="C24" s="79">
        <f t="shared" si="4"/>
        <v>234</v>
      </c>
      <c r="D24" s="79"/>
      <c r="E24" s="65">
        <v>234</v>
      </c>
      <c r="F24" s="79"/>
      <c r="G24" s="79"/>
      <c r="H24" s="79"/>
      <c r="I24" s="79"/>
      <c r="J24" s="79"/>
      <c r="K24" s="79"/>
    </row>
    <row r="25" spans="1:12" s="59" customFormat="1" x14ac:dyDescent="0.25">
      <c r="A25" s="67">
        <v>323</v>
      </c>
      <c r="B25" s="73" t="s">
        <v>117</v>
      </c>
      <c r="C25" s="79">
        <f t="shared" si="4"/>
        <v>37224</v>
      </c>
      <c r="D25" s="79">
        <f>SUM(D26:D34)</f>
        <v>0</v>
      </c>
      <c r="E25" s="79">
        <f t="shared" ref="E25:L25" si="11">SUM(E26:E34)</f>
        <v>33897</v>
      </c>
      <c r="F25" s="79">
        <f t="shared" si="11"/>
        <v>0</v>
      </c>
      <c r="G25" s="79">
        <f t="shared" si="11"/>
        <v>2000</v>
      </c>
      <c r="H25" s="79">
        <f t="shared" si="11"/>
        <v>1327</v>
      </c>
      <c r="I25" s="79">
        <f t="shared" si="11"/>
        <v>0</v>
      </c>
      <c r="J25" s="79">
        <f t="shared" si="11"/>
        <v>0</v>
      </c>
      <c r="K25" s="79">
        <f t="shared" si="11"/>
        <v>0</v>
      </c>
      <c r="L25" s="79">
        <f t="shared" si="11"/>
        <v>0</v>
      </c>
    </row>
    <row r="26" spans="1:12" s="59" customFormat="1" x14ac:dyDescent="0.25">
      <c r="A26" s="66">
        <v>3231</v>
      </c>
      <c r="B26" s="72" t="s">
        <v>93</v>
      </c>
      <c r="C26" s="79">
        <f t="shared" si="4"/>
        <v>8557</v>
      </c>
      <c r="D26" s="79"/>
      <c r="E26" s="65">
        <v>7230</v>
      </c>
      <c r="F26" s="79"/>
      <c r="G26" s="79"/>
      <c r="H26" s="80">
        <v>1327</v>
      </c>
      <c r="I26" s="79"/>
      <c r="J26" s="79"/>
      <c r="K26" s="79"/>
    </row>
    <row r="27" spans="1:12" s="59" customFormat="1" x14ac:dyDescent="0.25">
      <c r="A27" s="66">
        <v>3232</v>
      </c>
      <c r="B27" s="72" t="s">
        <v>94</v>
      </c>
      <c r="C27" s="79">
        <f t="shared" si="4"/>
        <v>6400</v>
      </c>
      <c r="D27" s="79"/>
      <c r="E27" s="65">
        <v>6400</v>
      </c>
      <c r="F27" s="79"/>
      <c r="G27" s="79"/>
      <c r="H27" s="79"/>
      <c r="I27" s="79"/>
      <c r="J27" s="79"/>
      <c r="K27" s="79"/>
    </row>
    <row r="28" spans="1:12" s="59" customFormat="1" x14ac:dyDescent="0.25">
      <c r="A28" s="66">
        <v>3233</v>
      </c>
      <c r="B28" s="72" t="s">
        <v>95</v>
      </c>
      <c r="C28" s="79">
        <f t="shared" si="4"/>
        <v>1000</v>
      </c>
      <c r="D28" s="79"/>
      <c r="E28" s="65">
        <v>500</v>
      </c>
      <c r="F28" s="79"/>
      <c r="G28" s="79">
        <v>500</v>
      </c>
      <c r="H28" s="79"/>
      <c r="I28" s="79"/>
      <c r="J28" s="79"/>
      <c r="K28" s="79"/>
    </row>
    <row r="29" spans="1:12" s="59" customFormat="1" x14ac:dyDescent="0.25">
      <c r="A29" s="66">
        <v>3234</v>
      </c>
      <c r="B29" s="72" t="s">
        <v>96</v>
      </c>
      <c r="C29" s="79">
        <f t="shared" si="4"/>
        <v>8200</v>
      </c>
      <c r="D29" s="79"/>
      <c r="E29" s="65">
        <v>8200</v>
      </c>
      <c r="F29" s="79"/>
      <c r="G29" s="79"/>
      <c r="H29" s="79"/>
      <c r="I29" s="79"/>
      <c r="J29" s="79"/>
      <c r="K29" s="79"/>
    </row>
    <row r="30" spans="1:12" s="59" customFormat="1" x14ac:dyDescent="0.25">
      <c r="A30" s="66">
        <v>3235</v>
      </c>
      <c r="B30" s="72" t="s">
        <v>97</v>
      </c>
      <c r="C30" s="79">
        <f t="shared" si="4"/>
        <v>3966</v>
      </c>
      <c r="D30" s="79"/>
      <c r="E30" s="65">
        <v>3966</v>
      </c>
      <c r="F30" s="79"/>
      <c r="G30" s="79"/>
      <c r="H30" s="79"/>
      <c r="I30" s="79"/>
      <c r="J30" s="79"/>
      <c r="K30" s="79"/>
    </row>
    <row r="31" spans="1:12" s="59" customFormat="1" x14ac:dyDescent="0.25">
      <c r="A31" s="66">
        <v>3236</v>
      </c>
      <c r="B31" s="72" t="s">
        <v>98</v>
      </c>
      <c r="C31" s="79">
        <f t="shared" si="4"/>
        <v>2400</v>
      </c>
      <c r="D31" s="79"/>
      <c r="E31" s="65">
        <v>1900</v>
      </c>
      <c r="F31" s="79"/>
      <c r="G31" s="79">
        <v>500</v>
      </c>
      <c r="H31" s="79"/>
      <c r="I31" s="79"/>
      <c r="J31" s="79"/>
      <c r="K31" s="79"/>
    </row>
    <row r="32" spans="1:12" s="59" customFormat="1" x14ac:dyDescent="0.25">
      <c r="A32" s="66">
        <v>3237</v>
      </c>
      <c r="B32" s="72" t="s">
        <v>99</v>
      </c>
      <c r="C32" s="79">
        <f t="shared" si="4"/>
        <v>3227</v>
      </c>
      <c r="D32" s="79"/>
      <c r="E32" s="65">
        <v>2227</v>
      </c>
      <c r="F32" s="79"/>
      <c r="G32" s="79">
        <v>1000</v>
      </c>
      <c r="H32" s="79"/>
      <c r="I32" s="79"/>
      <c r="J32" s="79"/>
      <c r="K32" s="79"/>
    </row>
    <row r="33" spans="1:12" s="59" customFormat="1" x14ac:dyDescent="0.25">
      <c r="A33" s="66">
        <v>3238</v>
      </c>
      <c r="B33" s="72" t="s">
        <v>100</v>
      </c>
      <c r="C33" s="79">
        <f t="shared" si="4"/>
        <v>1075</v>
      </c>
      <c r="D33" s="79"/>
      <c r="E33" s="65">
        <v>1075</v>
      </c>
      <c r="F33" s="79"/>
      <c r="G33" s="79"/>
      <c r="H33" s="79"/>
      <c r="I33" s="79"/>
      <c r="J33" s="79"/>
      <c r="K33" s="79"/>
    </row>
    <row r="34" spans="1:12" s="59" customFormat="1" x14ac:dyDescent="0.25">
      <c r="A34" s="66">
        <v>3239</v>
      </c>
      <c r="B34" s="72" t="s">
        <v>101</v>
      </c>
      <c r="C34" s="79">
        <f t="shared" si="4"/>
        <v>2399</v>
      </c>
      <c r="D34" s="79"/>
      <c r="E34" s="65">
        <v>2399</v>
      </c>
      <c r="F34" s="79"/>
      <c r="G34" s="79"/>
      <c r="H34" s="79"/>
      <c r="I34" s="79"/>
      <c r="J34" s="79"/>
      <c r="K34" s="79"/>
    </row>
    <row r="35" spans="1:12" s="59" customFormat="1" ht="12.75" customHeight="1" x14ac:dyDescent="0.25">
      <c r="A35" s="67">
        <v>324</v>
      </c>
      <c r="B35" s="73" t="s">
        <v>102</v>
      </c>
      <c r="C35" s="79">
        <f t="shared" si="4"/>
        <v>0</v>
      </c>
      <c r="D35" s="79">
        <f>SUM(E35:K35)</f>
        <v>0</v>
      </c>
      <c r="E35" s="79">
        <f>SUM(F35:K35)</f>
        <v>0</v>
      </c>
      <c r="F35" s="79">
        <f>SUM(G35:K35)</f>
        <v>0</v>
      </c>
      <c r="G35" s="79">
        <f>SUM(H35:K35)</f>
        <v>0</v>
      </c>
      <c r="H35" s="79">
        <f>SUM(I35:K35)</f>
        <v>0</v>
      </c>
      <c r="I35" s="79">
        <f>SUM(J35:K35)</f>
        <v>0</v>
      </c>
      <c r="J35" s="79">
        <f>SUM(K35:K35)</f>
        <v>0</v>
      </c>
      <c r="K35" s="79">
        <f t="shared" ref="K35:L35" si="12">SUM(L35:L35)</f>
        <v>0</v>
      </c>
      <c r="L35" s="79">
        <f t="shared" si="12"/>
        <v>0</v>
      </c>
    </row>
    <row r="36" spans="1:12" s="59" customFormat="1" x14ac:dyDescent="0.25">
      <c r="A36" s="67">
        <v>329</v>
      </c>
      <c r="B36" s="68" t="s">
        <v>108</v>
      </c>
      <c r="C36" s="79">
        <f t="shared" si="4"/>
        <v>11145</v>
      </c>
      <c r="D36" s="79">
        <f t="shared" ref="D36:L36" si="13">SUM(D37:D42)</f>
        <v>2000</v>
      </c>
      <c r="E36" s="79">
        <f t="shared" si="13"/>
        <v>9145</v>
      </c>
      <c r="F36" s="79">
        <f t="shared" si="13"/>
        <v>0</v>
      </c>
      <c r="G36" s="79">
        <f t="shared" si="13"/>
        <v>0</v>
      </c>
      <c r="H36" s="79">
        <f t="shared" si="13"/>
        <v>0</v>
      </c>
      <c r="I36" s="79">
        <f t="shared" si="13"/>
        <v>0</v>
      </c>
      <c r="J36" s="79">
        <f t="shared" si="13"/>
        <v>0</v>
      </c>
      <c r="K36" s="79">
        <f t="shared" si="13"/>
        <v>0</v>
      </c>
      <c r="L36" s="79">
        <f t="shared" si="13"/>
        <v>0</v>
      </c>
    </row>
    <row r="37" spans="1:12" s="59" customFormat="1" x14ac:dyDescent="0.25">
      <c r="A37" s="66">
        <v>3292</v>
      </c>
      <c r="B37" s="72" t="s">
        <v>103</v>
      </c>
      <c r="C37" s="79">
        <f t="shared" si="4"/>
        <v>904</v>
      </c>
      <c r="D37" s="79"/>
      <c r="E37" s="65">
        <v>904</v>
      </c>
      <c r="F37" s="79"/>
      <c r="G37" s="79"/>
      <c r="H37" s="79"/>
      <c r="I37" s="79"/>
      <c r="J37" s="79"/>
      <c r="K37" s="79"/>
    </row>
    <row r="38" spans="1:12" x14ac:dyDescent="0.25">
      <c r="A38" s="66">
        <v>3293</v>
      </c>
      <c r="B38" s="72" t="s">
        <v>104</v>
      </c>
      <c r="C38" s="79">
        <f t="shared" si="4"/>
        <v>164</v>
      </c>
      <c r="D38" s="80"/>
      <c r="E38" s="65">
        <v>164</v>
      </c>
      <c r="F38" s="80"/>
      <c r="G38" s="80"/>
      <c r="H38" s="80"/>
      <c r="I38" s="80"/>
      <c r="J38" s="80"/>
      <c r="K38" s="80"/>
    </row>
    <row r="39" spans="1:12" x14ac:dyDescent="0.25">
      <c r="A39" s="66">
        <v>3294</v>
      </c>
      <c r="B39" s="72" t="s">
        <v>105</v>
      </c>
      <c r="C39" s="79">
        <f t="shared" si="4"/>
        <v>177</v>
      </c>
      <c r="D39" s="80"/>
      <c r="E39" s="65">
        <v>177</v>
      </c>
      <c r="F39" s="80"/>
      <c r="G39" s="80"/>
      <c r="H39" s="80"/>
      <c r="I39" s="80"/>
      <c r="J39" s="80"/>
      <c r="K39" s="80"/>
    </row>
    <row r="40" spans="1:12" x14ac:dyDescent="0.25">
      <c r="A40" s="66">
        <v>3295</v>
      </c>
      <c r="B40" s="72" t="s">
        <v>106</v>
      </c>
      <c r="C40" s="79">
        <f t="shared" si="4"/>
        <v>2017</v>
      </c>
      <c r="D40" s="80">
        <v>2000</v>
      </c>
      <c r="E40" s="65">
        <v>17</v>
      </c>
      <c r="F40" s="80"/>
      <c r="G40" s="80"/>
      <c r="H40" s="80"/>
      <c r="I40" s="80"/>
      <c r="J40" s="80"/>
      <c r="K40" s="80"/>
    </row>
    <row r="41" spans="1:12" x14ac:dyDescent="0.25">
      <c r="A41" s="66">
        <v>3296</v>
      </c>
      <c r="B41" s="72" t="s">
        <v>107</v>
      </c>
      <c r="C41" s="79">
        <f t="shared" si="4"/>
        <v>7000</v>
      </c>
      <c r="D41" s="80"/>
      <c r="E41" s="65">
        <v>7000</v>
      </c>
      <c r="F41" s="80"/>
      <c r="G41" s="80"/>
      <c r="H41" s="80"/>
      <c r="I41" s="80"/>
      <c r="J41" s="80"/>
      <c r="K41" s="80"/>
    </row>
    <row r="42" spans="1:12" x14ac:dyDescent="0.25">
      <c r="A42" s="66">
        <v>3299</v>
      </c>
      <c r="B42" s="72" t="s">
        <v>108</v>
      </c>
      <c r="C42" s="79">
        <f t="shared" si="4"/>
        <v>883</v>
      </c>
      <c r="D42" s="80"/>
      <c r="E42" s="65">
        <v>883</v>
      </c>
      <c r="F42" s="80"/>
      <c r="G42" s="80"/>
      <c r="H42" s="80"/>
      <c r="I42" s="80"/>
      <c r="J42" s="80"/>
      <c r="K42" s="80"/>
    </row>
    <row r="43" spans="1:12" s="59" customFormat="1" x14ac:dyDescent="0.25">
      <c r="A43" s="55">
        <v>34</v>
      </c>
      <c r="B43" s="60" t="s">
        <v>109</v>
      </c>
      <c r="C43" s="79">
        <f t="shared" si="4"/>
        <v>1567</v>
      </c>
      <c r="D43" s="79">
        <f t="shared" ref="D43:L44" si="14">D44</f>
        <v>50</v>
      </c>
      <c r="E43" s="79">
        <f t="shared" si="14"/>
        <v>1517</v>
      </c>
      <c r="F43" s="79">
        <f t="shared" si="14"/>
        <v>0</v>
      </c>
      <c r="G43" s="79">
        <f t="shared" si="14"/>
        <v>0</v>
      </c>
      <c r="H43" s="79">
        <f t="shared" si="14"/>
        <v>0</v>
      </c>
      <c r="I43" s="79">
        <f t="shared" si="14"/>
        <v>0</v>
      </c>
      <c r="J43" s="79">
        <f t="shared" si="14"/>
        <v>0</v>
      </c>
      <c r="K43" s="79">
        <f t="shared" si="14"/>
        <v>0</v>
      </c>
      <c r="L43" s="79">
        <f t="shared" si="14"/>
        <v>0</v>
      </c>
    </row>
    <row r="44" spans="1:12" x14ac:dyDescent="0.25">
      <c r="A44" s="64">
        <v>343</v>
      </c>
      <c r="B44" s="62" t="s">
        <v>110</v>
      </c>
      <c r="C44" s="79">
        <f t="shared" si="4"/>
        <v>1567</v>
      </c>
      <c r="D44" s="79">
        <f t="shared" si="14"/>
        <v>50</v>
      </c>
      <c r="E44" s="79">
        <f t="shared" si="14"/>
        <v>1517</v>
      </c>
      <c r="F44" s="79">
        <f t="shared" si="14"/>
        <v>0</v>
      </c>
      <c r="G44" s="79">
        <f t="shared" si="14"/>
        <v>0</v>
      </c>
      <c r="H44" s="79">
        <f t="shared" si="14"/>
        <v>0</v>
      </c>
      <c r="I44" s="79">
        <f t="shared" si="14"/>
        <v>0</v>
      </c>
      <c r="J44" s="79">
        <f t="shared" si="14"/>
        <v>0</v>
      </c>
      <c r="K44" s="79">
        <f t="shared" si="14"/>
        <v>0</v>
      </c>
      <c r="L44" s="79">
        <f t="shared" si="14"/>
        <v>0</v>
      </c>
    </row>
    <row r="45" spans="1:12" x14ac:dyDescent="0.25">
      <c r="A45" s="66">
        <v>3431</v>
      </c>
      <c r="B45" s="74" t="s">
        <v>111</v>
      </c>
      <c r="C45" s="79">
        <f t="shared" si="4"/>
        <v>1567</v>
      </c>
      <c r="D45" s="80">
        <v>50</v>
      </c>
      <c r="E45" s="80">
        <v>1517</v>
      </c>
      <c r="F45" s="80"/>
      <c r="G45" s="80"/>
      <c r="H45" s="80"/>
      <c r="I45" s="80"/>
      <c r="J45" s="80"/>
      <c r="K45" s="80"/>
    </row>
    <row r="46" spans="1:12" x14ac:dyDescent="0.25">
      <c r="A46" s="66">
        <v>3722</v>
      </c>
      <c r="B46" s="74" t="s">
        <v>166</v>
      </c>
      <c r="C46" s="79">
        <f t="shared" si="4"/>
        <v>75500</v>
      </c>
      <c r="D46" s="80">
        <v>1500</v>
      </c>
      <c r="E46" s="80"/>
      <c r="F46" s="80">
        <v>74000</v>
      </c>
      <c r="G46" s="80"/>
      <c r="H46" s="80"/>
      <c r="I46" s="80"/>
      <c r="J46" s="80"/>
      <c r="K46" s="80"/>
    </row>
    <row r="47" spans="1:12" x14ac:dyDescent="0.25">
      <c r="A47" s="66">
        <v>3821</v>
      </c>
      <c r="B47" s="74" t="s">
        <v>178</v>
      </c>
      <c r="C47" s="79">
        <f t="shared" si="4"/>
        <v>0</v>
      </c>
      <c r="D47" s="80"/>
      <c r="E47" s="80"/>
      <c r="F47" s="80"/>
      <c r="G47" s="80"/>
      <c r="H47" s="80"/>
      <c r="I47" s="80"/>
      <c r="J47" s="80"/>
      <c r="K47" s="80"/>
    </row>
    <row r="48" spans="1:12" x14ac:dyDescent="0.25">
      <c r="A48" s="67">
        <v>4</v>
      </c>
      <c r="B48" s="69" t="s">
        <v>24</v>
      </c>
      <c r="C48" s="79">
        <f t="shared" si="4"/>
        <v>98484.28</v>
      </c>
      <c r="D48" s="79">
        <f t="shared" ref="D48:L55" si="15">D49</f>
        <v>40000</v>
      </c>
      <c r="E48" s="79">
        <f>SUM(E49+E57)</f>
        <v>36212</v>
      </c>
      <c r="F48" s="79">
        <f t="shared" si="15"/>
        <v>13272.28</v>
      </c>
      <c r="G48" s="79">
        <f t="shared" si="15"/>
        <v>0</v>
      </c>
      <c r="H48" s="79">
        <f t="shared" si="15"/>
        <v>3000</v>
      </c>
      <c r="I48" s="79">
        <f t="shared" si="15"/>
        <v>0</v>
      </c>
      <c r="J48" s="79">
        <f t="shared" si="15"/>
        <v>0</v>
      </c>
      <c r="K48" s="79">
        <f t="shared" si="15"/>
        <v>3000</v>
      </c>
      <c r="L48" s="79">
        <f t="shared" si="15"/>
        <v>3000</v>
      </c>
    </row>
    <row r="49" spans="1:13" ht="12.75" customHeight="1" x14ac:dyDescent="0.25">
      <c r="A49" s="67">
        <v>42</v>
      </c>
      <c r="B49" s="69" t="s">
        <v>65</v>
      </c>
      <c r="C49" s="79">
        <f t="shared" si="4"/>
        <v>78572.28</v>
      </c>
      <c r="D49" s="79">
        <f t="shared" ref="D49:L49" si="16">SUM(D50+D55)</f>
        <v>40000</v>
      </c>
      <c r="E49" s="79">
        <f>SUM(E50+E55)</f>
        <v>16300</v>
      </c>
      <c r="F49" s="79">
        <f t="shared" si="16"/>
        <v>13272.28</v>
      </c>
      <c r="G49" s="79">
        <f t="shared" si="16"/>
        <v>0</v>
      </c>
      <c r="H49" s="79">
        <f t="shared" si="16"/>
        <v>3000</v>
      </c>
      <c r="I49" s="79">
        <f t="shared" si="16"/>
        <v>0</v>
      </c>
      <c r="J49" s="79">
        <f t="shared" si="16"/>
        <v>0</v>
      </c>
      <c r="K49" s="79">
        <f t="shared" si="16"/>
        <v>3000</v>
      </c>
      <c r="L49" s="79">
        <f t="shared" si="16"/>
        <v>3000</v>
      </c>
    </row>
    <row r="50" spans="1:13" ht="12.75" customHeight="1" x14ac:dyDescent="0.25">
      <c r="A50" s="67">
        <v>422</v>
      </c>
      <c r="B50" s="69" t="s">
        <v>137</v>
      </c>
      <c r="C50" s="79">
        <f t="shared" si="4"/>
        <v>37909.279999999999</v>
      </c>
      <c r="D50" s="109">
        <f t="shared" ref="D50:J50" si="17">D51</f>
        <v>0</v>
      </c>
      <c r="E50" s="109">
        <f>SUM(E52:E54)</f>
        <v>15637</v>
      </c>
      <c r="F50" s="109">
        <f t="shared" si="17"/>
        <v>13272.28</v>
      </c>
      <c r="G50" s="109">
        <f t="shared" si="17"/>
        <v>0</v>
      </c>
      <c r="H50" s="109">
        <f t="shared" si="17"/>
        <v>3000</v>
      </c>
      <c r="I50" s="109">
        <f t="shared" si="17"/>
        <v>0</v>
      </c>
      <c r="J50" s="109">
        <f t="shared" si="17"/>
        <v>0</v>
      </c>
      <c r="K50" s="109">
        <f>SUM(K51+K53)</f>
        <v>3000</v>
      </c>
      <c r="L50" s="109">
        <f>SUM(L51+L53)</f>
        <v>3000</v>
      </c>
    </row>
    <row r="51" spans="1:13" ht="12.75" customHeight="1" x14ac:dyDescent="0.25">
      <c r="A51" s="67">
        <v>4221</v>
      </c>
      <c r="B51" s="69" t="s">
        <v>138</v>
      </c>
      <c r="C51" s="79">
        <f t="shared" si="4"/>
        <v>22012.28</v>
      </c>
      <c r="D51" s="79">
        <f t="shared" ref="D51:J51" si="18">D52</f>
        <v>0</v>
      </c>
      <c r="E51" s="79">
        <f t="shared" si="18"/>
        <v>5740</v>
      </c>
      <c r="F51" s="79">
        <v>13272.28</v>
      </c>
      <c r="G51" s="79">
        <f t="shared" si="18"/>
        <v>0</v>
      </c>
      <c r="H51" s="79">
        <f t="shared" si="18"/>
        <v>3000</v>
      </c>
      <c r="I51" s="79">
        <f t="shared" si="18"/>
        <v>0</v>
      </c>
      <c r="J51" s="79">
        <f t="shared" si="18"/>
        <v>0</v>
      </c>
      <c r="K51" s="79">
        <f>K52</f>
        <v>0</v>
      </c>
      <c r="L51" s="79">
        <f>L52</f>
        <v>0</v>
      </c>
      <c r="M51" s="59"/>
    </row>
    <row r="52" spans="1:13" ht="12.75" customHeight="1" x14ac:dyDescent="0.25">
      <c r="A52" s="66">
        <v>4221</v>
      </c>
      <c r="B52" s="70" t="s">
        <v>138</v>
      </c>
      <c r="C52" s="79">
        <f t="shared" si="4"/>
        <v>8740</v>
      </c>
      <c r="D52" s="80"/>
      <c r="E52" s="80">
        <v>5740</v>
      </c>
      <c r="F52" s="80"/>
      <c r="G52" s="80"/>
      <c r="H52" s="80">
        <v>3000</v>
      </c>
      <c r="I52" s="80"/>
      <c r="J52" s="80"/>
      <c r="K52" s="80"/>
    </row>
    <row r="53" spans="1:13" ht="12.75" customHeight="1" x14ac:dyDescent="0.25">
      <c r="A53" s="66">
        <v>4225</v>
      </c>
      <c r="B53" s="70" t="s">
        <v>163</v>
      </c>
      <c r="C53" s="79">
        <f t="shared" si="4"/>
        <v>14993</v>
      </c>
      <c r="D53" s="80"/>
      <c r="E53" s="80">
        <v>8993</v>
      </c>
      <c r="F53" s="80"/>
      <c r="G53" s="80"/>
      <c r="H53" s="80"/>
      <c r="I53" s="80"/>
      <c r="J53" s="80"/>
      <c r="K53" s="80">
        <v>3000</v>
      </c>
      <c r="L53" s="54">
        <v>3000</v>
      </c>
    </row>
    <row r="54" spans="1:13" ht="12.75" customHeight="1" x14ac:dyDescent="0.25">
      <c r="A54" s="66">
        <v>4226</v>
      </c>
      <c r="B54" s="70" t="s">
        <v>164</v>
      </c>
      <c r="C54" s="79">
        <f t="shared" si="4"/>
        <v>904</v>
      </c>
      <c r="D54" s="80"/>
      <c r="E54" s="80">
        <v>904</v>
      </c>
      <c r="F54" s="80"/>
      <c r="G54" s="80"/>
      <c r="H54" s="80"/>
      <c r="I54" s="80"/>
      <c r="J54" s="80"/>
      <c r="K54" s="80"/>
    </row>
    <row r="55" spans="1:13" ht="12.75" customHeight="1" x14ac:dyDescent="0.25">
      <c r="A55" s="67">
        <v>424</v>
      </c>
      <c r="B55" s="69" t="s">
        <v>116</v>
      </c>
      <c r="C55" s="79">
        <f t="shared" si="4"/>
        <v>40663</v>
      </c>
      <c r="D55" s="79">
        <f>D56</f>
        <v>40000</v>
      </c>
      <c r="E55" s="79">
        <f t="shared" si="15"/>
        <v>663</v>
      </c>
      <c r="F55" s="79">
        <f t="shared" si="15"/>
        <v>0</v>
      </c>
      <c r="G55" s="79">
        <f t="shared" si="15"/>
        <v>0</v>
      </c>
      <c r="H55" s="79">
        <f t="shared" si="15"/>
        <v>0</v>
      </c>
      <c r="I55" s="79">
        <f t="shared" si="15"/>
        <v>0</v>
      </c>
      <c r="J55" s="79">
        <f t="shared" si="15"/>
        <v>0</v>
      </c>
      <c r="K55" s="79">
        <f t="shared" si="15"/>
        <v>0</v>
      </c>
      <c r="L55" s="79">
        <f t="shared" si="15"/>
        <v>0</v>
      </c>
    </row>
    <row r="56" spans="1:13" x14ac:dyDescent="0.25">
      <c r="A56" s="64">
        <v>4241</v>
      </c>
      <c r="B56" s="62" t="s">
        <v>112</v>
      </c>
      <c r="C56" s="79">
        <f t="shared" si="4"/>
        <v>40663</v>
      </c>
      <c r="D56" s="80">
        <v>40000</v>
      </c>
      <c r="E56" s="80">
        <v>663</v>
      </c>
      <c r="F56" s="80"/>
      <c r="G56" s="80"/>
      <c r="H56" s="80"/>
      <c r="I56" s="80"/>
      <c r="J56" s="80"/>
      <c r="K56" s="80"/>
    </row>
    <row r="57" spans="1:13" s="59" customFormat="1" x14ac:dyDescent="0.25">
      <c r="A57" s="55">
        <v>4511</v>
      </c>
      <c r="B57" s="60" t="s">
        <v>165</v>
      </c>
      <c r="C57" s="79">
        <f t="shared" si="4"/>
        <v>19912</v>
      </c>
      <c r="D57" s="79"/>
      <c r="E57" s="79">
        <f>E58</f>
        <v>19912</v>
      </c>
      <c r="F57" s="79"/>
      <c r="G57" s="79"/>
      <c r="H57" s="79"/>
      <c r="I57" s="79"/>
      <c r="J57" s="79"/>
      <c r="K57" s="79"/>
    </row>
    <row r="58" spans="1:13" s="59" customFormat="1" x14ac:dyDescent="0.25">
      <c r="A58" s="64">
        <v>4511</v>
      </c>
      <c r="B58" s="62" t="s">
        <v>165</v>
      </c>
      <c r="C58" s="79">
        <f t="shared" si="4"/>
        <v>19912</v>
      </c>
      <c r="D58" s="79"/>
      <c r="E58" s="80">
        <v>19912</v>
      </c>
      <c r="F58" s="79"/>
      <c r="G58" s="79"/>
      <c r="H58" s="79"/>
      <c r="I58" s="79"/>
      <c r="J58" s="79"/>
      <c r="K58" s="79"/>
    </row>
    <row r="59" spans="1:13" s="59" customFormat="1" x14ac:dyDescent="0.25">
      <c r="A59" s="64"/>
      <c r="B59" s="62"/>
      <c r="C59" s="79"/>
      <c r="D59" s="79"/>
      <c r="E59" s="79"/>
      <c r="F59" s="79"/>
      <c r="G59" s="79"/>
      <c r="H59" s="79"/>
      <c r="I59" s="79"/>
      <c r="J59" s="79"/>
      <c r="K59" s="79"/>
    </row>
    <row r="60" spans="1:13" s="59" customFormat="1" x14ac:dyDescent="0.25">
      <c r="A60" s="64"/>
      <c r="B60" s="62"/>
      <c r="C60" s="79"/>
      <c r="D60" s="79"/>
      <c r="E60" s="79"/>
      <c r="F60" s="79"/>
      <c r="G60" s="79"/>
      <c r="H60" s="79"/>
      <c r="I60" s="79"/>
      <c r="J60" s="79"/>
      <c r="K60" s="79"/>
    </row>
    <row r="61" spans="1:13" ht="15.75" thickBot="1" x14ac:dyDescent="0.3">
      <c r="A61" s="64"/>
      <c r="B61" s="62"/>
      <c r="C61" s="80"/>
      <c r="D61" s="80"/>
      <c r="E61" s="80"/>
      <c r="F61" s="80"/>
      <c r="G61" s="80"/>
      <c r="H61" s="80"/>
      <c r="I61" s="80"/>
      <c r="J61" s="80"/>
      <c r="K61" s="80"/>
    </row>
    <row r="62" spans="1:13" ht="90.75" thickBot="1" x14ac:dyDescent="0.25">
      <c r="A62" s="57" t="s">
        <v>39</v>
      </c>
      <c r="B62" s="58" t="s">
        <v>68</v>
      </c>
      <c r="C62" s="77" t="s">
        <v>114</v>
      </c>
      <c r="D62" s="77" t="s">
        <v>72</v>
      </c>
      <c r="E62" s="77" t="s">
        <v>73</v>
      </c>
      <c r="F62" s="77" t="s">
        <v>74</v>
      </c>
      <c r="G62" s="77" t="s">
        <v>75</v>
      </c>
      <c r="H62" s="77" t="s">
        <v>76</v>
      </c>
      <c r="I62" s="77" t="s">
        <v>77</v>
      </c>
      <c r="J62" s="77" t="s">
        <v>78</v>
      </c>
      <c r="K62" s="77" t="s">
        <v>136</v>
      </c>
      <c r="L62" s="77" t="s">
        <v>135</v>
      </c>
      <c r="M62" s="59"/>
    </row>
    <row r="63" spans="1:13" x14ac:dyDescent="0.25">
      <c r="A63" s="55"/>
      <c r="B63" s="60" t="s">
        <v>115</v>
      </c>
      <c r="C63" s="79">
        <f>SUM(D63:L63)</f>
        <v>3022774.78</v>
      </c>
      <c r="D63" s="79">
        <f>D67</f>
        <v>2434675</v>
      </c>
      <c r="E63" s="79">
        <f t="shared" ref="E63" si="19">E67</f>
        <v>143170</v>
      </c>
      <c r="F63" s="79">
        <f t="shared" ref="F63:L63" si="20">F67</f>
        <v>201160.28</v>
      </c>
      <c r="G63" s="79">
        <f t="shared" si="20"/>
        <v>72850.5</v>
      </c>
      <c r="H63" s="79">
        <f t="shared" si="20"/>
        <v>120295</v>
      </c>
      <c r="I63" s="79">
        <f t="shared" si="20"/>
        <v>5247</v>
      </c>
      <c r="J63" s="79">
        <f t="shared" si="20"/>
        <v>39377</v>
      </c>
      <c r="K63" s="79">
        <f t="shared" si="20"/>
        <v>3000</v>
      </c>
      <c r="L63" s="79">
        <f t="shared" si="20"/>
        <v>3000</v>
      </c>
    </row>
    <row r="64" spans="1:13" x14ac:dyDescent="0.25">
      <c r="A64" s="55"/>
      <c r="B64" s="61" t="s">
        <v>139</v>
      </c>
      <c r="C64" s="79"/>
      <c r="D64" s="79"/>
      <c r="E64" s="79"/>
      <c r="F64" s="79"/>
      <c r="G64" s="79"/>
      <c r="H64" s="79"/>
      <c r="I64" s="79"/>
      <c r="J64" s="79"/>
      <c r="K64" s="79"/>
      <c r="L64" s="59"/>
      <c r="M64" s="59"/>
    </row>
    <row r="65" spans="1:13" x14ac:dyDescent="0.25">
      <c r="A65" s="55"/>
      <c r="B65" s="62"/>
      <c r="C65" s="79"/>
      <c r="D65" s="80"/>
      <c r="E65" s="80"/>
      <c r="F65" s="80"/>
      <c r="G65" s="80"/>
      <c r="H65" s="80"/>
      <c r="I65" s="80"/>
      <c r="J65" s="80"/>
      <c r="K65" s="80"/>
    </row>
    <row r="66" spans="1:13" s="59" customFormat="1" x14ac:dyDescent="0.25">
      <c r="A66" s="63"/>
      <c r="B66" s="60" t="s">
        <v>79</v>
      </c>
      <c r="C66" s="79"/>
      <c r="D66" s="79"/>
      <c r="E66" s="79"/>
      <c r="F66" s="79"/>
      <c r="G66" s="79"/>
      <c r="H66" s="79"/>
      <c r="I66" s="79"/>
      <c r="J66" s="79"/>
      <c r="K66" s="79"/>
    </row>
    <row r="67" spans="1:13" x14ac:dyDescent="0.25">
      <c r="A67" s="63"/>
      <c r="B67" s="60" t="s">
        <v>80</v>
      </c>
      <c r="C67" s="79">
        <f>SUM(D67:L67)</f>
        <v>3022774.78</v>
      </c>
      <c r="D67" s="79">
        <f>SUM(D68+D108)</f>
        <v>2434675</v>
      </c>
      <c r="E67" s="79">
        <f t="shared" ref="E67" si="21">E68+E108</f>
        <v>143170</v>
      </c>
      <c r="F67" s="79">
        <f t="shared" ref="F67" si="22">F68+F108</f>
        <v>201160.28</v>
      </c>
      <c r="G67" s="79">
        <f t="shared" ref="G67" si="23">G68+G108</f>
        <v>72850.5</v>
      </c>
      <c r="H67" s="79">
        <f t="shared" ref="H67" si="24">H68+H108</f>
        <v>120295</v>
      </c>
      <c r="I67" s="79">
        <f t="shared" ref="I67:J67" si="25">I68+I108</f>
        <v>5247</v>
      </c>
      <c r="J67" s="79">
        <f t="shared" si="25"/>
        <v>39377</v>
      </c>
      <c r="K67" s="79">
        <f t="shared" ref="K67" si="26">K68+K108</f>
        <v>3000</v>
      </c>
      <c r="L67" s="79">
        <f t="shared" ref="L67" si="27">L68+L108</f>
        <v>3000</v>
      </c>
      <c r="M67" s="59"/>
    </row>
    <row r="68" spans="1:13" x14ac:dyDescent="0.25">
      <c r="A68" s="55">
        <v>3</v>
      </c>
      <c r="B68" s="60" t="s">
        <v>22</v>
      </c>
      <c r="C68" s="79">
        <f>SUM(D68:L68)</f>
        <v>2927452.5</v>
      </c>
      <c r="D68" s="79">
        <f>D69+D73+D103+D106+D107</f>
        <v>2394675</v>
      </c>
      <c r="E68" s="79">
        <f t="shared" ref="E68" si="28">E69+E73+E103</f>
        <v>107120</v>
      </c>
      <c r="F68" s="79">
        <f t="shared" ref="F68:J68" si="29">F69+F73+F103</f>
        <v>187888</v>
      </c>
      <c r="G68" s="79">
        <f t="shared" si="29"/>
        <v>72850.5</v>
      </c>
      <c r="H68" s="79">
        <f t="shared" si="29"/>
        <v>120295</v>
      </c>
      <c r="I68" s="79">
        <f t="shared" si="29"/>
        <v>5247</v>
      </c>
      <c r="J68" s="79">
        <f t="shared" si="29"/>
        <v>39377</v>
      </c>
      <c r="K68" s="79">
        <f t="shared" ref="K68" si="30">K69+K73+K103</f>
        <v>0</v>
      </c>
      <c r="L68" s="79">
        <f t="shared" ref="L68" si="31">L69+L73+L103</f>
        <v>0</v>
      </c>
      <c r="M68" s="59"/>
    </row>
    <row r="69" spans="1:13" x14ac:dyDescent="0.25">
      <c r="A69" s="55">
        <v>31</v>
      </c>
      <c r="B69" s="60" t="s">
        <v>23</v>
      </c>
      <c r="C69" s="79">
        <f t="shared" ref="C67:C118" si="32">SUM(D69:L69)</f>
        <v>2504102.5</v>
      </c>
      <c r="D69" s="79">
        <f>SUM(D70:D72)</f>
        <v>2285425</v>
      </c>
      <c r="E69" s="79">
        <f t="shared" ref="E69" si="33">SUM(E70:E72)</f>
        <v>0</v>
      </c>
      <c r="F69" s="79">
        <f t="shared" ref="F69:L69" si="34">SUM(F70:F72)</f>
        <v>111233</v>
      </c>
      <c r="G69" s="79">
        <f t="shared" si="34"/>
        <v>68067.5</v>
      </c>
      <c r="H69" s="79">
        <f t="shared" si="34"/>
        <v>0</v>
      </c>
      <c r="I69" s="79">
        <f t="shared" si="34"/>
        <v>0</v>
      </c>
      <c r="J69" s="79">
        <f t="shared" si="34"/>
        <v>39377</v>
      </c>
      <c r="K69" s="79">
        <f t="shared" si="34"/>
        <v>0</v>
      </c>
      <c r="L69" s="79">
        <f t="shared" si="34"/>
        <v>0</v>
      </c>
      <c r="M69" s="59"/>
    </row>
    <row r="70" spans="1:13" x14ac:dyDescent="0.25">
      <c r="A70" s="64">
        <v>3111</v>
      </c>
      <c r="B70" s="62" t="s">
        <v>81</v>
      </c>
      <c r="C70" s="79">
        <f t="shared" si="32"/>
        <v>2045500</v>
      </c>
      <c r="D70" s="80">
        <v>1870000</v>
      </c>
      <c r="E70" s="80"/>
      <c r="F70" s="65">
        <v>92200</v>
      </c>
      <c r="G70" s="65">
        <v>49500</v>
      </c>
      <c r="H70" s="80"/>
      <c r="I70" s="80"/>
      <c r="J70" s="80">
        <v>33800</v>
      </c>
      <c r="K70" s="80"/>
    </row>
    <row r="71" spans="1:13" x14ac:dyDescent="0.25">
      <c r="A71" s="64">
        <v>3121</v>
      </c>
      <c r="B71" s="62" t="s">
        <v>82</v>
      </c>
      <c r="C71" s="79">
        <f t="shared" si="32"/>
        <v>88600</v>
      </c>
      <c r="D71" s="80">
        <v>75000</v>
      </c>
      <c r="E71" s="80"/>
      <c r="F71" s="65">
        <v>3200</v>
      </c>
      <c r="G71" s="65">
        <v>10400</v>
      </c>
      <c r="H71" s="80"/>
      <c r="I71" s="80"/>
      <c r="J71" s="80">
        <v>0</v>
      </c>
      <c r="K71" s="80"/>
    </row>
    <row r="72" spans="1:13" x14ac:dyDescent="0.25">
      <c r="A72" s="64">
        <v>3133</v>
      </c>
      <c r="B72" s="62" t="s">
        <v>83</v>
      </c>
      <c r="C72" s="79">
        <f t="shared" si="32"/>
        <v>370002.5</v>
      </c>
      <c r="D72" s="80">
        <v>340425</v>
      </c>
      <c r="E72" s="80"/>
      <c r="F72" s="65">
        <v>15833</v>
      </c>
      <c r="G72" s="65">
        <v>8167.5</v>
      </c>
      <c r="H72" s="80"/>
      <c r="I72" s="80"/>
      <c r="J72" s="80">
        <v>5577</v>
      </c>
      <c r="K72" s="80"/>
    </row>
    <row r="73" spans="1:13" s="59" customFormat="1" x14ac:dyDescent="0.25">
      <c r="A73" s="55">
        <v>32</v>
      </c>
      <c r="B73" s="60" t="s">
        <v>41</v>
      </c>
      <c r="C73" s="79">
        <f t="shared" si="32"/>
        <v>418283</v>
      </c>
      <c r="D73" s="79">
        <f>D74+D78+D85+D95+D96</f>
        <v>105700</v>
      </c>
      <c r="E73" s="79">
        <f t="shared" ref="E73" si="35">E74+E78+E85+E95+E96</f>
        <v>105603</v>
      </c>
      <c r="F73" s="79">
        <f t="shared" ref="F73:L73" si="36">F74+F78+F85+F95+F96</f>
        <v>76655</v>
      </c>
      <c r="G73" s="79">
        <f t="shared" si="36"/>
        <v>4783</v>
      </c>
      <c r="H73" s="79">
        <f t="shared" si="36"/>
        <v>120295</v>
      </c>
      <c r="I73" s="79">
        <f t="shared" si="36"/>
        <v>5247</v>
      </c>
      <c r="J73" s="79">
        <f t="shared" si="36"/>
        <v>0</v>
      </c>
      <c r="K73" s="79">
        <f t="shared" si="36"/>
        <v>0</v>
      </c>
      <c r="L73" s="79">
        <f t="shared" si="36"/>
        <v>0</v>
      </c>
    </row>
    <row r="74" spans="1:13" x14ac:dyDescent="0.25">
      <c r="A74" s="55">
        <v>321</v>
      </c>
      <c r="B74" s="60" t="s">
        <v>118</v>
      </c>
      <c r="C74" s="79">
        <f t="shared" si="32"/>
        <v>40761</v>
      </c>
      <c r="D74" s="79">
        <f t="shared" ref="D74:E74" si="37">SUM(D75:D77)</f>
        <v>31200</v>
      </c>
      <c r="E74" s="79">
        <f t="shared" si="37"/>
        <v>6778</v>
      </c>
      <c r="F74" s="79">
        <f t="shared" ref="F74:L74" si="38">SUM(F75:F77)</f>
        <v>0</v>
      </c>
      <c r="G74" s="79">
        <f t="shared" si="38"/>
        <v>2783</v>
      </c>
      <c r="H74" s="79">
        <f t="shared" si="38"/>
        <v>0</v>
      </c>
      <c r="I74" s="79">
        <f t="shared" si="38"/>
        <v>0</v>
      </c>
      <c r="J74" s="79">
        <f t="shared" ref="J74" si="39">SUM(J75:J77)</f>
        <v>0</v>
      </c>
      <c r="K74" s="79">
        <f t="shared" si="38"/>
        <v>0</v>
      </c>
      <c r="L74" s="79">
        <f t="shared" si="38"/>
        <v>0</v>
      </c>
      <c r="M74" s="59"/>
    </row>
    <row r="75" spans="1:13" x14ac:dyDescent="0.25">
      <c r="A75" s="66">
        <v>3211</v>
      </c>
      <c r="B75" s="72" t="s">
        <v>84</v>
      </c>
      <c r="C75" s="79">
        <f t="shared" si="32"/>
        <v>6778</v>
      </c>
      <c r="D75" s="79"/>
      <c r="E75" s="65">
        <v>6778</v>
      </c>
      <c r="F75" s="79"/>
      <c r="G75" s="79"/>
      <c r="H75" s="79"/>
      <c r="I75" s="79"/>
      <c r="J75" s="79"/>
      <c r="K75" s="79"/>
      <c r="L75" s="59"/>
      <c r="M75" s="59"/>
    </row>
    <row r="76" spans="1:13" x14ac:dyDescent="0.25">
      <c r="A76" s="66">
        <v>3212</v>
      </c>
      <c r="B76" s="72" t="s">
        <v>85</v>
      </c>
      <c r="C76" s="79">
        <f t="shared" si="32"/>
        <v>33983</v>
      </c>
      <c r="D76" s="80">
        <v>31200</v>
      </c>
      <c r="E76" s="65">
        <v>0</v>
      </c>
      <c r="F76" s="79"/>
      <c r="G76" s="79">
        <v>2783</v>
      </c>
      <c r="H76" s="79"/>
      <c r="I76" s="79"/>
      <c r="J76" s="79"/>
      <c r="K76" s="79"/>
      <c r="L76" s="59"/>
      <c r="M76" s="59"/>
    </row>
    <row r="77" spans="1:13" x14ac:dyDescent="0.25">
      <c r="A77" s="66">
        <v>3213</v>
      </c>
      <c r="B77" s="72" t="s">
        <v>86</v>
      </c>
      <c r="C77" s="79">
        <f t="shared" si="32"/>
        <v>0</v>
      </c>
      <c r="D77" s="79"/>
      <c r="E77" s="65"/>
      <c r="F77" s="79"/>
      <c r="G77" s="79"/>
      <c r="H77" s="79"/>
      <c r="I77" s="79"/>
      <c r="J77" s="79"/>
      <c r="K77" s="79"/>
      <c r="L77" s="59"/>
      <c r="M77" s="59"/>
    </row>
    <row r="78" spans="1:13" x14ac:dyDescent="0.25">
      <c r="A78" s="67">
        <v>322</v>
      </c>
      <c r="B78" s="73" t="s">
        <v>134</v>
      </c>
      <c r="C78" s="79">
        <f t="shared" si="32"/>
        <v>334053</v>
      </c>
      <c r="D78" s="79">
        <f t="shared" ref="D78:E78" si="40">SUM(D79:D84)</f>
        <v>70500</v>
      </c>
      <c r="E78" s="79">
        <f t="shared" si="40"/>
        <v>62683</v>
      </c>
      <c r="F78" s="79">
        <f t="shared" ref="F78" si="41">SUM(F79:F84)</f>
        <v>76655</v>
      </c>
      <c r="G78" s="79">
        <f t="shared" ref="G78" si="42">SUM(G79:G84)</f>
        <v>0</v>
      </c>
      <c r="H78" s="79">
        <f t="shared" ref="H78" si="43">SUM(H79:H84)</f>
        <v>118968</v>
      </c>
      <c r="I78" s="79">
        <f t="shared" ref="I78" si="44">SUM(I79:I84)</f>
        <v>5247</v>
      </c>
      <c r="J78" s="79">
        <f t="shared" ref="J78" si="45">SUM(J79:J84)</f>
        <v>0</v>
      </c>
      <c r="K78" s="79">
        <f t="shared" ref="K78" si="46">SUM(K79:K84)</f>
        <v>0</v>
      </c>
      <c r="L78" s="79">
        <f t="shared" ref="L78" si="47">SUM(L79:L84)</f>
        <v>0</v>
      </c>
      <c r="M78" s="59"/>
    </row>
    <row r="79" spans="1:13" x14ac:dyDescent="0.25">
      <c r="A79" s="66">
        <v>3221</v>
      </c>
      <c r="B79" s="72" t="s">
        <v>87</v>
      </c>
      <c r="C79" s="79">
        <f t="shared" si="32"/>
        <v>94555</v>
      </c>
      <c r="D79" s="80">
        <v>1500</v>
      </c>
      <c r="E79" s="65">
        <v>16400</v>
      </c>
      <c r="F79" s="80">
        <v>76655</v>
      </c>
      <c r="G79" s="79"/>
      <c r="H79" s="79"/>
      <c r="I79" s="79"/>
      <c r="J79" s="79"/>
      <c r="K79" s="79"/>
      <c r="L79" s="59"/>
      <c r="M79" s="59"/>
    </row>
    <row r="80" spans="1:13" x14ac:dyDescent="0.25">
      <c r="A80" s="66">
        <v>3222</v>
      </c>
      <c r="B80" s="72" t="s">
        <v>88</v>
      </c>
      <c r="C80" s="79">
        <f t="shared" si="32"/>
        <v>193542</v>
      </c>
      <c r="D80" s="80">
        <v>68000</v>
      </c>
      <c r="E80" s="65">
        <v>1327</v>
      </c>
      <c r="F80" s="80"/>
      <c r="G80" s="79"/>
      <c r="H80" s="80">
        <v>118968</v>
      </c>
      <c r="I80" s="80">
        <v>5247</v>
      </c>
      <c r="J80" s="79"/>
      <c r="K80" s="79"/>
      <c r="L80" s="59"/>
      <c r="M80" s="59"/>
    </row>
    <row r="81" spans="1:13" x14ac:dyDescent="0.25">
      <c r="A81" s="66">
        <v>3223</v>
      </c>
      <c r="B81" s="72" t="s">
        <v>89</v>
      </c>
      <c r="C81" s="79">
        <f t="shared" si="32"/>
        <v>36922</v>
      </c>
      <c r="D81" s="79"/>
      <c r="E81" s="65">
        <v>36922</v>
      </c>
      <c r="F81" s="79"/>
      <c r="G81" s="79"/>
      <c r="H81" s="79"/>
      <c r="I81" s="79"/>
      <c r="J81" s="79"/>
      <c r="K81" s="79"/>
      <c r="L81" s="59"/>
      <c r="M81" s="59"/>
    </row>
    <row r="82" spans="1:13" x14ac:dyDescent="0.25">
      <c r="A82" s="66">
        <v>3224</v>
      </c>
      <c r="B82" s="72" t="s">
        <v>90</v>
      </c>
      <c r="C82" s="79">
        <f t="shared" si="32"/>
        <v>4800</v>
      </c>
      <c r="D82" s="79"/>
      <c r="E82" s="65">
        <v>4800</v>
      </c>
      <c r="F82" s="79"/>
      <c r="G82" s="79"/>
      <c r="H82" s="79"/>
      <c r="I82" s="79"/>
      <c r="J82" s="79"/>
      <c r="K82" s="79"/>
      <c r="L82" s="59"/>
      <c r="M82" s="59"/>
    </row>
    <row r="83" spans="1:13" x14ac:dyDescent="0.25">
      <c r="A83" s="66">
        <v>3225</v>
      </c>
      <c r="B83" s="72" t="s">
        <v>91</v>
      </c>
      <c r="C83" s="79">
        <f t="shared" si="32"/>
        <v>4000</v>
      </c>
      <c r="D83" s="79">
        <v>1000</v>
      </c>
      <c r="E83" s="65">
        <v>3000</v>
      </c>
      <c r="F83" s="79"/>
      <c r="G83" s="79"/>
      <c r="H83" s="79"/>
      <c r="I83" s="79"/>
      <c r="J83" s="79"/>
      <c r="K83" s="79"/>
      <c r="L83" s="59"/>
      <c r="M83" s="59"/>
    </row>
    <row r="84" spans="1:13" x14ac:dyDescent="0.25">
      <c r="A84" s="66">
        <v>3227</v>
      </c>
      <c r="B84" s="72" t="s">
        <v>92</v>
      </c>
      <c r="C84" s="79">
        <f t="shared" si="32"/>
        <v>234</v>
      </c>
      <c r="D84" s="79"/>
      <c r="E84" s="65">
        <v>234</v>
      </c>
      <c r="F84" s="79"/>
      <c r="G84" s="79"/>
      <c r="H84" s="79"/>
      <c r="I84" s="79"/>
      <c r="J84" s="79"/>
      <c r="K84" s="79"/>
      <c r="L84" s="59"/>
      <c r="M84" s="59"/>
    </row>
    <row r="85" spans="1:13" x14ac:dyDescent="0.25">
      <c r="A85" s="67">
        <v>323</v>
      </c>
      <c r="B85" s="73" t="s">
        <v>117</v>
      </c>
      <c r="C85" s="79">
        <f t="shared" si="32"/>
        <v>39224</v>
      </c>
      <c r="D85" s="79">
        <v>2000</v>
      </c>
      <c r="E85" s="79">
        <f t="shared" ref="E85" si="48">SUM(E86:E94)</f>
        <v>33897</v>
      </c>
      <c r="F85" s="79">
        <f t="shared" ref="F85:L85" si="49">SUM(F86:F94)</f>
        <v>0</v>
      </c>
      <c r="G85" s="79">
        <f t="shared" si="49"/>
        <v>2000</v>
      </c>
      <c r="H85" s="79">
        <f t="shared" si="49"/>
        <v>1327</v>
      </c>
      <c r="I85" s="79">
        <f t="shared" si="49"/>
        <v>0</v>
      </c>
      <c r="J85" s="79">
        <f t="shared" si="49"/>
        <v>0</v>
      </c>
      <c r="K85" s="79">
        <f t="shared" si="49"/>
        <v>0</v>
      </c>
      <c r="L85" s="79">
        <f t="shared" si="49"/>
        <v>0</v>
      </c>
      <c r="M85" s="59"/>
    </row>
    <row r="86" spans="1:13" x14ac:dyDescent="0.25">
      <c r="A86" s="66">
        <v>3231</v>
      </c>
      <c r="B86" s="72" t="s">
        <v>93</v>
      </c>
      <c r="C86" s="79">
        <f t="shared" si="32"/>
        <v>8557</v>
      </c>
      <c r="D86" s="79"/>
      <c r="E86" s="65">
        <v>7230</v>
      </c>
      <c r="F86" s="79"/>
      <c r="G86" s="79"/>
      <c r="H86" s="80">
        <v>1327</v>
      </c>
      <c r="I86" s="79"/>
      <c r="J86" s="79"/>
      <c r="K86" s="79"/>
      <c r="L86" s="59"/>
      <c r="M86" s="59"/>
    </row>
    <row r="87" spans="1:13" x14ac:dyDescent="0.25">
      <c r="A87" s="66">
        <v>3232</v>
      </c>
      <c r="B87" s="72" t="s">
        <v>94</v>
      </c>
      <c r="C87" s="79">
        <f t="shared" si="32"/>
        <v>6400</v>
      </c>
      <c r="D87" s="79"/>
      <c r="E87" s="65">
        <v>6400</v>
      </c>
      <c r="F87" s="79"/>
      <c r="G87" s="79"/>
      <c r="H87" s="79"/>
      <c r="I87" s="79"/>
      <c r="J87" s="79"/>
      <c r="K87" s="79"/>
      <c r="L87" s="59"/>
      <c r="M87" s="59"/>
    </row>
    <row r="88" spans="1:13" x14ac:dyDescent="0.25">
      <c r="A88" s="66">
        <v>3233</v>
      </c>
      <c r="B88" s="72" t="s">
        <v>95</v>
      </c>
      <c r="C88" s="79">
        <f t="shared" si="32"/>
        <v>1000</v>
      </c>
      <c r="D88" s="79"/>
      <c r="E88" s="65">
        <v>500</v>
      </c>
      <c r="F88" s="79"/>
      <c r="G88" s="79">
        <v>500</v>
      </c>
      <c r="H88" s="79"/>
      <c r="I88" s="79"/>
      <c r="J88" s="79"/>
      <c r="K88" s="79"/>
      <c r="L88" s="59"/>
      <c r="M88" s="59"/>
    </row>
    <row r="89" spans="1:13" x14ac:dyDescent="0.25">
      <c r="A89" s="66">
        <v>3234</v>
      </c>
      <c r="B89" s="72" t="s">
        <v>96</v>
      </c>
      <c r="C89" s="79">
        <f t="shared" si="32"/>
        <v>8200</v>
      </c>
      <c r="D89" s="79"/>
      <c r="E89" s="65">
        <v>8200</v>
      </c>
      <c r="F89" s="79"/>
      <c r="G89" s="79"/>
      <c r="H89" s="79"/>
      <c r="I89" s="79"/>
      <c r="J89" s="79"/>
      <c r="K89" s="79"/>
      <c r="L89" s="59"/>
      <c r="M89" s="59"/>
    </row>
    <row r="90" spans="1:13" x14ac:dyDescent="0.25">
      <c r="A90" s="66">
        <v>3235</v>
      </c>
      <c r="B90" s="72" t="s">
        <v>97</v>
      </c>
      <c r="C90" s="79">
        <f t="shared" si="32"/>
        <v>3966</v>
      </c>
      <c r="D90" s="79"/>
      <c r="E90" s="65">
        <v>3966</v>
      </c>
      <c r="F90" s="79"/>
      <c r="G90" s="79"/>
      <c r="H90" s="79"/>
      <c r="I90" s="79"/>
      <c r="J90" s="79"/>
      <c r="K90" s="79"/>
      <c r="L90" s="59"/>
      <c r="M90" s="59"/>
    </row>
    <row r="91" spans="1:13" x14ac:dyDescent="0.25">
      <c r="A91" s="66">
        <v>3236</v>
      </c>
      <c r="B91" s="72" t="s">
        <v>98</v>
      </c>
      <c r="C91" s="79">
        <f t="shared" si="32"/>
        <v>4400</v>
      </c>
      <c r="D91" s="79">
        <v>2000</v>
      </c>
      <c r="E91" s="65">
        <v>1900</v>
      </c>
      <c r="F91" s="79"/>
      <c r="G91" s="79">
        <v>500</v>
      </c>
      <c r="H91" s="79"/>
      <c r="I91" s="79"/>
      <c r="J91" s="79"/>
      <c r="K91" s="79"/>
      <c r="L91" s="59"/>
      <c r="M91" s="59"/>
    </row>
    <row r="92" spans="1:13" x14ac:dyDescent="0.25">
      <c r="A92" s="66">
        <v>3237</v>
      </c>
      <c r="B92" s="72" t="s">
        <v>99</v>
      </c>
      <c r="C92" s="79">
        <f t="shared" si="32"/>
        <v>3227</v>
      </c>
      <c r="D92" s="79"/>
      <c r="E92" s="65">
        <v>2227</v>
      </c>
      <c r="F92" s="79"/>
      <c r="G92" s="79">
        <v>1000</v>
      </c>
      <c r="H92" s="79"/>
      <c r="I92" s="79"/>
      <c r="J92" s="79"/>
      <c r="K92" s="79"/>
      <c r="L92" s="59"/>
      <c r="M92" s="59"/>
    </row>
    <row r="93" spans="1:13" x14ac:dyDescent="0.25">
      <c r="A93" s="66">
        <v>3238</v>
      </c>
      <c r="B93" s="72" t="s">
        <v>100</v>
      </c>
      <c r="C93" s="79">
        <f t="shared" si="32"/>
        <v>1075</v>
      </c>
      <c r="D93" s="79"/>
      <c r="E93" s="65">
        <v>1075</v>
      </c>
      <c r="F93" s="79"/>
      <c r="G93" s="79"/>
      <c r="H93" s="79"/>
      <c r="I93" s="79"/>
      <c r="J93" s="79"/>
      <c r="K93" s="79"/>
      <c r="L93" s="59"/>
      <c r="M93" s="59"/>
    </row>
    <row r="94" spans="1:13" x14ac:dyDescent="0.25">
      <c r="A94" s="66">
        <v>3239</v>
      </c>
      <c r="B94" s="72" t="s">
        <v>101</v>
      </c>
      <c r="C94" s="79">
        <f t="shared" si="32"/>
        <v>2399</v>
      </c>
      <c r="D94" s="79"/>
      <c r="E94" s="65">
        <v>2399</v>
      </c>
      <c r="F94" s="79"/>
      <c r="G94" s="79"/>
      <c r="H94" s="79"/>
      <c r="I94" s="79"/>
      <c r="J94" s="79"/>
      <c r="K94" s="79"/>
      <c r="L94" s="59"/>
      <c r="M94" s="59"/>
    </row>
    <row r="95" spans="1:13" x14ac:dyDescent="0.25">
      <c r="A95" s="67">
        <v>324</v>
      </c>
      <c r="B95" s="73" t="s">
        <v>102</v>
      </c>
      <c r="C95" s="79">
        <f t="shared" si="32"/>
        <v>0</v>
      </c>
      <c r="D95" s="79">
        <f>SUM(E95:K95)</f>
        <v>0</v>
      </c>
      <c r="E95" s="79">
        <f>SUM(F95:K95)</f>
        <v>0</v>
      </c>
      <c r="F95" s="79">
        <f>SUM(G95:K95)</f>
        <v>0</v>
      </c>
      <c r="G95" s="79">
        <f>SUM(H95:K95)</f>
        <v>0</v>
      </c>
      <c r="H95" s="79">
        <f>SUM(I95:K95)</f>
        <v>0</v>
      </c>
      <c r="I95" s="79">
        <f>SUM(J95:K95)</f>
        <v>0</v>
      </c>
      <c r="J95" s="79">
        <f>SUM(K95:K95)</f>
        <v>0</v>
      </c>
      <c r="K95" s="79">
        <f t="shared" ref="K95" si="50">SUM(L95:L95)</f>
        <v>0</v>
      </c>
      <c r="L95" s="79">
        <f t="shared" ref="L95" si="51">SUM(M95:M95)</f>
        <v>0</v>
      </c>
      <c r="M95" s="59"/>
    </row>
    <row r="96" spans="1:13" x14ac:dyDescent="0.25">
      <c r="A96" s="67">
        <v>329</v>
      </c>
      <c r="B96" s="68" t="s">
        <v>108</v>
      </c>
      <c r="C96" s="79">
        <f t="shared" si="32"/>
        <v>4245</v>
      </c>
      <c r="D96" s="79">
        <f t="shared" ref="D96:E96" si="52">SUM(D97:D102)</f>
        <v>2000</v>
      </c>
      <c r="E96" s="79">
        <f t="shared" si="52"/>
        <v>2245</v>
      </c>
      <c r="F96" s="79">
        <f t="shared" ref="F96:L96" si="53">SUM(F97:F102)</f>
        <v>0</v>
      </c>
      <c r="G96" s="79">
        <f t="shared" si="53"/>
        <v>0</v>
      </c>
      <c r="H96" s="79">
        <f t="shared" si="53"/>
        <v>0</v>
      </c>
      <c r="I96" s="79">
        <f t="shared" si="53"/>
        <v>0</v>
      </c>
      <c r="J96" s="79">
        <f t="shared" si="53"/>
        <v>0</v>
      </c>
      <c r="K96" s="79">
        <f t="shared" si="53"/>
        <v>0</v>
      </c>
      <c r="L96" s="79">
        <f t="shared" si="53"/>
        <v>0</v>
      </c>
      <c r="M96" s="59"/>
    </row>
    <row r="97" spans="1:13" x14ac:dyDescent="0.25">
      <c r="A97" s="66">
        <v>3292</v>
      </c>
      <c r="B97" s="72" t="s">
        <v>103</v>
      </c>
      <c r="C97" s="79">
        <f t="shared" si="32"/>
        <v>904</v>
      </c>
      <c r="D97" s="79"/>
      <c r="E97" s="65">
        <v>904</v>
      </c>
      <c r="F97" s="79"/>
      <c r="G97" s="79"/>
      <c r="H97" s="79"/>
      <c r="I97" s="79"/>
      <c r="J97" s="79"/>
      <c r="K97" s="79"/>
      <c r="L97" s="59"/>
      <c r="M97" s="59"/>
    </row>
    <row r="98" spans="1:13" x14ac:dyDescent="0.25">
      <c r="A98" s="66">
        <v>3293</v>
      </c>
      <c r="B98" s="72" t="s">
        <v>104</v>
      </c>
      <c r="C98" s="79">
        <f t="shared" si="32"/>
        <v>164</v>
      </c>
      <c r="D98" s="80"/>
      <c r="E98" s="65">
        <v>164</v>
      </c>
      <c r="F98" s="80"/>
      <c r="G98" s="80"/>
      <c r="H98" s="80"/>
      <c r="I98" s="80"/>
      <c r="J98" s="80"/>
      <c r="K98" s="80"/>
    </row>
    <row r="99" spans="1:13" x14ac:dyDescent="0.25">
      <c r="A99" s="66">
        <v>3294</v>
      </c>
      <c r="B99" s="72" t="s">
        <v>105</v>
      </c>
      <c r="C99" s="79">
        <f t="shared" si="32"/>
        <v>177</v>
      </c>
      <c r="D99" s="80"/>
      <c r="E99" s="65">
        <v>177</v>
      </c>
      <c r="F99" s="80"/>
      <c r="G99" s="80"/>
      <c r="H99" s="80"/>
      <c r="I99" s="80"/>
      <c r="J99" s="80"/>
      <c r="K99" s="80"/>
    </row>
    <row r="100" spans="1:13" x14ac:dyDescent="0.25">
      <c r="A100" s="66">
        <v>3295</v>
      </c>
      <c r="B100" s="72" t="s">
        <v>106</v>
      </c>
      <c r="C100" s="79">
        <f t="shared" si="32"/>
        <v>2017</v>
      </c>
      <c r="D100" s="80">
        <v>2000</v>
      </c>
      <c r="E100" s="65">
        <v>17</v>
      </c>
      <c r="F100" s="80"/>
      <c r="G100" s="80"/>
      <c r="H100" s="80"/>
      <c r="I100" s="80"/>
      <c r="J100" s="80"/>
      <c r="K100" s="80"/>
    </row>
    <row r="101" spans="1:13" x14ac:dyDescent="0.25">
      <c r="A101" s="66">
        <v>3296</v>
      </c>
      <c r="B101" s="72" t="s">
        <v>107</v>
      </c>
      <c r="C101" s="79">
        <f t="shared" si="32"/>
        <v>100</v>
      </c>
      <c r="D101" s="80"/>
      <c r="E101" s="65">
        <v>100</v>
      </c>
      <c r="F101" s="80"/>
      <c r="G101" s="80"/>
      <c r="H101" s="80"/>
      <c r="I101" s="80"/>
      <c r="J101" s="80"/>
      <c r="K101" s="80"/>
    </row>
    <row r="102" spans="1:13" x14ac:dyDescent="0.25">
      <c r="A102" s="66">
        <v>3299</v>
      </c>
      <c r="B102" s="72" t="s">
        <v>108</v>
      </c>
      <c r="C102" s="79">
        <f t="shared" si="32"/>
        <v>883</v>
      </c>
      <c r="D102" s="80"/>
      <c r="E102" s="65">
        <v>883</v>
      </c>
      <c r="F102" s="80"/>
      <c r="G102" s="80"/>
      <c r="H102" s="80"/>
      <c r="I102" s="80"/>
      <c r="J102" s="80"/>
      <c r="K102" s="80"/>
    </row>
    <row r="103" spans="1:13" x14ac:dyDescent="0.25">
      <c r="A103" s="55">
        <v>34</v>
      </c>
      <c r="B103" s="60" t="s">
        <v>109</v>
      </c>
      <c r="C103" s="79">
        <f t="shared" si="32"/>
        <v>1567</v>
      </c>
      <c r="D103" s="79">
        <f t="shared" ref="D103:E104" si="54">D104</f>
        <v>50</v>
      </c>
      <c r="E103" s="79">
        <f t="shared" si="54"/>
        <v>1517</v>
      </c>
      <c r="F103" s="79">
        <f t="shared" ref="F103:L104" si="55">F104</f>
        <v>0</v>
      </c>
      <c r="G103" s="79">
        <f t="shared" si="55"/>
        <v>0</v>
      </c>
      <c r="H103" s="79">
        <f t="shared" si="55"/>
        <v>0</v>
      </c>
      <c r="I103" s="79">
        <f t="shared" si="55"/>
        <v>0</v>
      </c>
      <c r="J103" s="79">
        <f t="shared" si="55"/>
        <v>0</v>
      </c>
      <c r="K103" s="79">
        <f t="shared" si="55"/>
        <v>0</v>
      </c>
      <c r="L103" s="79">
        <f t="shared" si="55"/>
        <v>0</v>
      </c>
      <c r="M103" s="59"/>
    </row>
    <row r="104" spans="1:13" x14ac:dyDescent="0.25">
      <c r="A104" s="64">
        <v>343</v>
      </c>
      <c r="B104" s="62" t="s">
        <v>110</v>
      </c>
      <c r="C104" s="79">
        <f t="shared" si="32"/>
        <v>1567</v>
      </c>
      <c r="D104" s="79">
        <f t="shared" si="54"/>
        <v>50</v>
      </c>
      <c r="E104" s="79">
        <f t="shared" si="54"/>
        <v>1517</v>
      </c>
      <c r="F104" s="79">
        <f t="shared" si="55"/>
        <v>0</v>
      </c>
      <c r="G104" s="79">
        <f t="shared" si="55"/>
        <v>0</v>
      </c>
      <c r="H104" s="79">
        <f t="shared" si="55"/>
        <v>0</v>
      </c>
      <c r="I104" s="79">
        <f t="shared" si="55"/>
        <v>0</v>
      </c>
      <c r="J104" s="79">
        <f t="shared" si="55"/>
        <v>0</v>
      </c>
      <c r="K104" s="79">
        <f t="shared" si="55"/>
        <v>0</v>
      </c>
      <c r="L104" s="79">
        <f t="shared" si="55"/>
        <v>0</v>
      </c>
    </row>
    <row r="105" spans="1:13" x14ac:dyDescent="0.25">
      <c r="A105" s="66">
        <v>3431</v>
      </c>
      <c r="B105" s="74" t="s">
        <v>111</v>
      </c>
      <c r="C105" s="79">
        <f t="shared" si="32"/>
        <v>1567</v>
      </c>
      <c r="D105" s="80">
        <v>50</v>
      </c>
      <c r="E105" s="80">
        <v>1517</v>
      </c>
      <c r="F105" s="80"/>
      <c r="G105" s="80"/>
      <c r="H105" s="80"/>
      <c r="I105" s="80"/>
      <c r="J105" s="80"/>
      <c r="K105" s="80"/>
    </row>
    <row r="106" spans="1:13" x14ac:dyDescent="0.25">
      <c r="A106" s="66">
        <v>3722</v>
      </c>
      <c r="B106" s="74" t="s">
        <v>166</v>
      </c>
      <c r="C106" s="79">
        <f t="shared" si="32"/>
        <v>75500</v>
      </c>
      <c r="D106" s="80">
        <v>1500</v>
      </c>
      <c r="E106" s="80"/>
      <c r="F106" s="80">
        <v>74000</v>
      </c>
      <c r="G106" s="80"/>
      <c r="H106" s="80"/>
      <c r="I106" s="80"/>
      <c r="J106" s="80"/>
      <c r="K106" s="80"/>
    </row>
    <row r="107" spans="1:13" x14ac:dyDescent="0.25">
      <c r="A107" s="66">
        <v>3821</v>
      </c>
      <c r="B107" s="74" t="s">
        <v>178</v>
      </c>
      <c r="C107" s="79">
        <f t="shared" si="32"/>
        <v>2000</v>
      </c>
      <c r="D107" s="80">
        <v>2000</v>
      </c>
      <c r="E107" s="80"/>
      <c r="F107" s="80"/>
      <c r="G107" s="80"/>
      <c r="H107" s="80"/>
      <c r="I107" s="80"/>
      <c r="J107" s="80"/>
      <c r="K107" s="80"/>
    </row>
    <row r="108" spans="1:13" x14ac:dyDescent="0.25">
      <c r="A108" s="67">
        <v>4</v>
      </c>
      <c r="B108" s="69" t="s">
        <v>24</v>
      </c>
      <c r="C108" s="79">
        <f t="shared" si="32"/>
        <v>95322.28</v>
      </c>
      <c r="D108" s="79">
        <f t="shared" ref="D108" si="56">D109</f>
        <v>40000</v>
      </c>
      <c r="E108" s="79">
        <f>SUM(E109+E117)</f>
        <v>36050</v>
      </c>
      <c r="F108" s="79">
        <f t="shared" ref="F108:F115" si="57">F109</f>
        <v>13272.28</v>
      </c>
      <c r="G108" s="79">
        <f t="shared" ref="G108:G115" si="58">G109</f>
        <v>0</v>
      </c>
      <c r="H108" s="79">
        <f t="shared" ref="H108:H115" si="59">H109</f>
        <v>0</v>
      </c>
      <c r="I108" s="79">
        <f t="shared" ref="I108:I115" si="60">I109</f>
        <v>0</v>
      </c>
      <c r="J108" s="79">
        <f t="shared" ref="J108:J115" si="61">J109</f>
        <v>0</v>
      </c>
      <c r="K108" s="79">
        <f t="shared" ref="K108:K115" si="62">K109</f>
        <v>3000</v>
      </c>
      <c r="L108" s="79">
        <f t="shared" ref="L108:L115" si="63">L109</f>
        <v>3000</v>
      </c>
    </row>
    <row r="109" spans="1:13" x14ac:dyDescent="0.25">
      <c r="A109" s="67">
        <v>42</v>
      </c>
      <c r="B109" s="69" t="s">
        <v>65</v>
      </c>
      <c r="C109" s="79">
        <f t="shared" si="32"/>
        <v>75572.28</v>
      </c>
      <c r="D109" s="79">
        <f t="shared" ref="D109" si="64">SUM(D110+D115)</f>
        <v>40000</v>
      </c>
      <c r="E109" s="79">
        <f>SUM(E110+E115)</f>
        <v>16300</v>
      </c>
      <c r="F109" s="79">
        <f t="shared" ref="F109" si="65">SUM(F110+F115)</f>
        <v>13272.28</v>
      </c>
      <c r="G109" s="79">
        <f t="shared" ref="G109" si="66">SUM(G110+G115)</f>
        <v>0</v>
      </c>
      <c r="H109" s="79">
        <f t="shared" ref="H109" si="67">SUM(H110+H115)</f>
        <v>0</v>
      </c>
      <c r="I109" s="79">
        <f t="shared" ref="I109" si="68">SUM(I110+I115)</f>
        <v>0</v>
      </c>
      <c r="J109" s="79">
        <f t="shared" ref="J109" si="69">SUM(J110+J115)</f>
        <v>0</v>
      </c>
      <c r="K109" s="79">
        <f t="shared" ref="K109" si="70">SUM(K110+K115)</f>
        <v>3000</v>
      </c>
      <c r="L109" s="79">
        <f t="shared" ref="L109" si="71">SUM(L110+L115)</f>
        <v>3000</v>
      </c>
    </row>
    <row r="110" spans="1:13" x14ac:dyDescent="0.25">
      <c r="A110" s="67">
        <v>422</v>
      </c>
      <c r="B110" s="69" t="s">
        <v>137</v>
      </c>
      <c r="C110" s="79">
        <f t="shared" si="32"/>
        <v>34909.279999999999</v>
      </c>
      <c r="D110" s="109">
        <f t="shared" ref="D110:E111" si="72">D111</f>
        <v>0</v>
      </c>
      <c r="E110" s="109">
        <f>SUM(E112:E114)</f>
        <v>15637</v>
      </c>
      <c r="F110" s="109">
        <f t="shared" ref="F110" si="73">F111</f>
        <v>13272.28</v>
      </c>
      <c r="G110" s="109">
        <f t="shared" ref="G110:G111" si="74">G111</f>
        <v>0</v>
      </c>
      <c r="H110" s="109">
        <f t="shared" ref="H110:H111" si="75">H111</f>
        <v>0</v>
      </c>
      <c r="I110" s="109">
        <f t="shared" ref="I110:I111" si="76">I111</f>
        <v>0</v>
      </c>
      <c r="J110" s="109">
        <f t="shared" ref="J110:J111" si="77">J111</f>
        <v>0</v>
      </c>
      <c r="K110" s="109">
        <f>SUM(K111+K113)</f>
        <v>3000</v>
      </c>
      <c r="L110" s="109">
        <f>SUM(L111+L113)</f>
        <v>3000</v>
      </c>
      <c r="M110" s="59"/>
    </row>
    <row r="111" spans="1:13" x14ac:dyDescent="0.25">
      <c r="A111" s="67">
        <v>4221</v>
      </c>
      <c r="B111" s="69" t="s">
        <v>138</v>
      </c>
      <c r="C111" s="79">
        <f t="shared" si="32"/>
        <v>19012.28</v>
      </c>
      <c r="D111" s="79">
        <f t="shared" si="72"/>
        <v>0</v>
      </c>
      <c r="E111" s="79">
        <f t="shared" si="72"/>
        <v>5740</v>
      </c>
      <c r="F111" s="79">
        <v>13272.28</v>
      </c>
      <c r="G111" s="79">
        <f t="shared" si="74"/>
        <v>0</v>
      </c>
      <c r="H111" s="79">
        <f t="shared" si="75"/>
        <v>0</v>
      </c>
      <c r="I111" s="79">
        <f t="shared" si="76"/>
        <v>0</v>
      </c>
      <c r="J111" s="79">
        <f t="shared" si="77"/>
        <v>0</v>
      </c>
      <c r="K111" s="79">
        <f>K112</f>
        <v>0</v>
      </c>
      <c r="L111" s="79">
        <f>L112</f>
        <v>0</v>
      </c>
    </row>
    <row r="112" spans="1:13" x14ac:dyDescent="0.25">
      <c r="A112" s="66">
        <v>4221</v>
      </c>
      <c r="B112" s="70" t="s">
        <v>138</v>
      </c>
      <c r="C112" s="79">
        <f t="shared" si="32"/>
        <v>5740</v>
      </c>
      <c r="D112" s="80"/>
      <c r="E112" s="80">
        <v>5740</v>
      </c>
      <c r="F112" s="80"/>
      <c r="G112" s="80"/>
      <c r="H112" s="80"/>
      <c r="I112" s="80"/>
      <c r="J112" s="80"/>
      <c r="K112" s="80"/>
    </row>
    <row r="113" spans="1:13" x14ac:dyDescent="0.25">
      <c r="A113" s="66">
        <v>4225</v>
      </c>
      <c r="B113" s="70" t="s">
        <v>163</v>
      </c>
      <c r="C113" s="79">
        <f t="shared" si="32"/>
        <v>14993</v>
      </c>
      <c r="D113" s="80"/>
      <c r="E113" s="80">
        <v>8993</v>
      </c>
      <c r="F113" s="80"/>
      <c r="G113" s="80"/>
      <c r="H113" s="80"/>
      <c r="I113" s="80"/>
      <c r="J113" s="80"/>
      <c r="K113" s="80">
        <v>3000</v>
      </c>
      <c r="L113" s="54">
        <v>3000</v>
      </c>
    </row>
    <row r="114" spans="1:13" x14ac:dyDescent="0.25">
      <c r="A114" s="66">
        <v>4226</v>
      </c>
      <c r="B114" s="70" t="s">
        <v>164</v>
      </c>
      <c r="C114" s="79">
        <f t="shared" si="32"/>
        <v>904</v>
      </c>
      <c r="D114" s="80"/>
      <c r="E114" s="80">
        <v>904</v>
      </c>
      <c r="F114" s="80"/>
      <c r="G114" s="80"/>
      <c r="H114" s="80"/>
      <c r="I114" s="80"/>
      <c r="J114" s="80"/>
      <c r="K114" s="80"/>
    </row>
    <row r="115" spans="1:13" x14ac:dyDescent="0.25">
      <c r="A115" s="67">
        <v>424</v>
      </c>
      <c r="B115" s="69" t="s">
        <v>116</v>
      </c>
      <c r="C115" s="79">
        <f t="shared" si="32"/>
        <v>40663</v>
      </c>
      <c r="D115" s="79">
        <f>D116</f>
        <v>40000</v>
      </c>
      <c r="E115" s="79">
        <f t="shared" ref="E115" si="78">E116</f>
        <v>663</v>
      </c>
      <c r="F115" s="79">
        <f t="shared" si="57"/>
        <v>0</v>
      </c>
      <c r="G115" s="79">
        <f t="shared" si="58"/>
        <v>0</v>
      </c>
      <c r="H115" s="79">
        <f t="shared" si="59"/>
        <v>0</v>
      </c>
      <c r="I115" s="79">
        <f t="shared" si="60"/>
        <v>0</v>
      </c>
      <c r="J115" s="79">
        <f t="shared" si="61"/>
        <v>0</v>
      </c>
      <c r="K115" s="79">
        <f t="shared" si="62"/>
        <v>0</v>
      </c>
      <c r="L115" s="79">
        <f t="shared" si="63"/>
        <v>0</v>
      </c>
    </row>
    <row r="116" spans="1:13" x14ac:dyDescent="0.25">
      <c r="A116" s="64">
        <v>4241</v>
      </c>
      <c r="B116" s="62" t="s">
        <v>112</v>
      </c>
      <c r="C116" s="79">
        <f t="shared" si="32"/>
        <v>40663</v>
      </c>
      <c r="D116" s="80">
        <v>40000</v>
      </c>
      <c r="E116" s="80">
        <v>663</v>
      </c>
      <c r="F116" s="80"/>
      <c r="G116" s="80"/>
      <c r="H116" s="80"/>
      <c r="I116" s="80"/>
      <c r="J116" s="80"/>
      <c r="K116" s="80"/>
    </row>
    <row r="117" spans="1:13" x14ac:dyDescent="0.25">
      <c r="A117" s="55">
        <v>4511</v>
      </c>
      <c r="B117" s="60" t="s">
        <v>165</v>
      </c>
      <c r="C117" s="79">
        <f t="shared" si="32"/>
        <v>19750</v>
      </c>
      <c r="D117" s="79"/>
      <c r="E117" s="79">
        <f>E118</f>
        <v>19750</v>
      </c>
      <c r="F117" s="79"/>
      <c r="G117" s="79"/>
      <c r="H117" s="79"/>
      <c r="I117" s="79"/>
      <c r="J117" s="79"/>
      <c r="K117" s="80"/>
    </row>
    <row r="118" spans="1:13" x14ac:dyDescent="0.25">
      <c r="A118" s="64">
        <v>4511</v>
      </c>
      <c r="B118" s="62" t="s">
        <v>165</v>
      </c>
      <c r="C118" s="79">
        <f t="shared" si="32"/>
        <v>19750</v>
      </c>
      <c r="D118" s="79"/>
      <c r="E118" s="80">
        <v>19750</v>
      </c>
      <c r="F118" s="79"/>
      <c r="G118" s="79"/>
      <c r="H118" s="79"/>
      <c r="I118" s="79"/>
      <c r="J118" s="79"/>
      <c r="K118" s="80"/>
    </row>
    <row r="119" spans="1:13" x14ac:dyDescent="0.25">
      <c r="A119" s="55"/>
      <c r="B119" s="62"/>
      <c r="C119" s="80"/>
      <c r="D119" s="80"/>
      <c r="E119" s="80"/>
      <c r="F119" s="80"/>
      <c r="G119" s="80"/>
      <c r="H119" s="80"/>
      <c r="I119" s="80"/>
      <c r="J119" s="80"/>
      <c r="K119" s="80"/>
    </row>
    <row r="120" spans="1:13" x14ac:dyDescent="0.25">
      <c r="A120" s="55"/>
      <c r="B120" s="62"/>
      <c r="C120" s="80"/>
      <c r="D120" s="80"/>
      <c r="E120" s="80"/>
      <c r="F120" s="80"/>
      <c r="G120" s="80"/>
      <c r="H120" s="80"/>
      <c r="I120" s="80"/>
      <c r="J120" s="80"/>
      <c r="K120" s="80"/>
    </row>
    <row r="121" spans="1:13" x14ac:dyDescent="0.25">
      <c r="A121" s="55"/>
      <c r="B121" s="62"/>
      <c r="C121" s="80"/>
      <c r="D121" s="80"/>
      <c r="E121" s="80"/>
      <c r="F121" s="80"/>
      <c r="G121" s="80"/>
      <c r="H121" s="80"/>
      <c r="I121" s="80"/>
      <c r="J121" s="80"/>
      <c r="K121" s="80"/>
    </row>
    <row r="122" spans="1:13" x14ac:dyDescent="0.25">
      <c r="A122" s="55"/>
      <c r="B122" s="62"/>
      <c r="C122" s="80"/>
      <c r="D122" s="80"/>
      <c r="E122" s="80"/>
      <c r="F122" s="80"/>
      <c r="G122" s="80"/>
      <c r="H122" s="80"/>
      <c r="I122" s="80"/>
      <c r="J122" s="80"/>
      <c r="K122" s="80"/>
    </row>
    <row r="123" spans="1:13" ht="15.75" thickBot="1" x14ac:dyDescent="0.3">
      <c r="A123" s="55"/>
      <c r="B123" s="62"/>
      <c r="C123" s="80"/>
      <c r="D123" s="80"/>
      <c r="E123" s="80"/>
      <c r="F123" s="80"/>
      <c r="G123" s="80"/>
      <c r="H123" s="80"/>
      <c r="I123" s="80"/>
      <c r="J123" s="80"/>
      <c r="K123" s="80"/>
    </row>
    <row r="124" spans="1:13" ht="90.75" thickBot="1" x14ac:dyDescent="0.25">
      <c r="A124" s="57" t="s">
        <v>39</v>
      </c>
      <c r="B124" s="58" t="s">
        <v>68</v>
      </c>
      <c r="C124" s="77" t="s">
        <v>167</v>
      </c>
      <c r="D124" s="77" t="s">
        <v>72</v>
      </c>
      <c r="E124" s="77" t="s">
        <v>73</v>
      </c>
      <c r="F124" s="77" t="s">
        <v>74</v>
      </c>
      <c r="G124" s="77" t="s">
        <v>75</v>
      </c>
      <c r="H124" s="77" t="s">
        <v>76</v>
      </c>
      <c r="I124" s="77" t="s">
        <v>77</v>
      </c>
      <c r="J124" s="77" t="s">
        <v>78</v>
      </c>
      <c r="K124" s="77" t="s">
        <v>136</v>
      </c>
      <c r="L124" s="77" t="s">
        <v>135</v>
      </c>
      <c r="M124" s="59"/>
    </row>
    <row r="125" spans="1:13" x14ac:dyDescent="0.25">
      <c r="A125" s="55"/>
      <c r="B125" s="60" t="s">
        <v>115</v>
      </c>
      <c r="C125" s="79">
        <f>SUM(D125:L125)</f>
        <v>3087349.78</v>
      </c>
      <c r="D125" s="79">
        <f>D129</f>
        <v>2499250</v>
      </c>
      <c r="E125" s="79">
        <f t="shared" ref="E125" si="79">E129</f>
        <v>143170</v>
      </c>
      <c r="F125" s="79">
        <f t="shared" ref="F125:L125" si="80">F129</f>
        <v>201160.28</v>
      </c>
      <c r="G125" s="79">
        <f t="shared" si="80"/>
        <v>72850.5</v>
      </c>
      <c r="H125" s="79">
        <f t="shared" si="80"/>
        <v>120295</v>
      </c>
      <c r="I125" s="79">
        <f t="shared" si="80"/>
        <v>5247</v>
      </c>
      <c r="J125" s="79">
        <f t="shared" si="80"/>
        <v>39377</v>
      </c>
      <c r="K125" s="79">
        <f t="shared" si="80"/>
        <v>3000</v>
      </c>
      <c r="L125" s="79">
        <f t="shared" si="80"/>
        <v>3000</v>
      </c>
    </row>
    <row r="126" spans="1:13" x14ac:dyDescent="0.25">
      <c r="A126" s="55"/>
      <c r="B126" s="61" t="s">
        <v>139</v>
      </c>
      <c r="C126" s="79"/>
      <c r="D126" s="79"/>
      <c r="E126" s="79"/>
      <c r="F126" s="79"/>
      <c r="G126" s="79"/>
      <c r="H126" s="79"/>
      <c r="I126" s="79"/>
      <c r="J126" s="79"/>
      <c r="K126" s="79"/>
      <c r="L126" s="59"/>
      <c r="M126" s="59"/>
    </row>
    <row r="127" spans="1:13" x14ac:dyDescent="0.25">
      <c r="A127" s="55"/>
      <c r="B127" s="62"/>
      <c r="C127" s="79"/>
      <c r="D127" s="80"/>
      <c r="E127" s="80"/>
      <c r="F127" s="80"/>
      <c r="G127" s="80"/>
      <c r="H127" s="80"/>
      <c r="I127" s="80"/>
      <c r="J127" s="80"/>
      <c r="K127" s="80"/>
    </row>
    <row r="128" spans="1:13" x14ac:dyDescent="0.25">
      <c r="A128" s="63"/>
      <c r="B128" s="60" t="s">
        <v>79</v>
      </c>
      <c r="C128" s="79"/>
      <c r="D128" s="79"/>
      <c r="E128" s="79"/>
      <c r="F128" s="79"/>
      <c r="G128" s="79"/>
      <c r="H128" s="79"/>
      <c r="I128" s="79"/>
      <c r="J128" s="79"/>
      <c r="K128" s="79"/>
      <c r="L128" s="59"/>
      <c r="M128" s="59"/>
    </row>
    <row r="129" spans="1:13" x14ac:dyDescent="0.25">
      <c r="A129" s="63"/>
      <c r="B129" s="60" t="s">
        <v>80</v>
      </c>
      <c r="C129" s="79">
        <f t="shared" ref="C129:C180" si="81">SUM(D129:L129)</f>
        <v>3087349.78</v>
      </c>
      <c r="D129" s="79">
        <f>SUM(D130+D170)</f>
        <v>2499250</v>
      </c>
      <c r="E129" s="79">
        <f t="shared" ref="E129" si="82">E130+E170</f>
        <v>143170</v>
      </c>
      <c r="F129" s="79">
        <f t="shared" ref="F129" si="83">F130+F170</f>
        <v>201160.28</v>
      </c>
      <c r="G129" s="79">
        <f t="shared" ref="G129" si="84">G130+G170</f>
        <v>72850.5</v>
      </c>
      <c r="H129" s="79">
        <f t="shared" ref="H129" si="85">H130+H170</f>
        <v>120295</v>
      </c>
      <c r="I129" s="79">
        <f t="shared" ref="I129:J129" si="86">I130+I170</f>
        <v>5247</v>
      </c>
      <c r="J129" s="79">
        <f t="shared" si="86"/>
        <v>39377</v>
      </c>
      <c r="K129" s="79">
        <f t="shared" ref="K129" si="87">K130+K170</f>
        <v>3000</v>
      </c>
      <c r="L129" s="79">
        <f t="shared" ref="L129" si="88">L130+L170</f>
        <v>3000</v>
      </c>
      <c r="M129" s="59"/>
    </row>
    <row r="130" spans="1:13" x14ac:dyDescent="0.25">
      <c r="A130" s="55">
        <v>3</v>
      </c>
      <c r="B130" s="60" t="s">
        <v>22</v>
      </c>
      <c r="C130" s="79">
        <f t="shared" si="81"/>
        <v>2992027.5</v>
      </c>
      <c r="D130" s="79">
        <f>D131+D135+D165+D168+D169</f>
        <v>2459250</v>
      </c>
      <c r="E130" s="79">
        <f t="shared" ref="E130" si="89">E131+E135+E165</f>
        <v>107120</v>
      </c>
      <c r="F130" s="79">
        <f t="shared" ref="F130:J130" si="90">F131+F135+F165</f>
        <v>187888</v>
      </c>
      <c r="G130" s="79">
        <f t="shared" si="90"/>
        <v>72850.5</v>
      </c>
      <c r="H130" s="79">
        <f t="shared" si="90"/>
        <v>120295</v>
      </c>
      <c r="I130" s="79">
        <f t="shared" si="90"/>
        <v>5247</v>
      </c>
      <c r="J130" s="79">
        <f t="shared" si="90"/>
        <v>39377</v>
      </c>
      <c r="K130" s="79">
        <f t="shared" ref="K130" si="91">K131+K135+K165</f>
        <v>0</v>
      </c>
      <c r="L130" s="79">
        <f t="shared" ref="L130" si="92">L131+L135+L165</f>
        <v>0</v>
      </c>
      <c r="M130" s="59"/>
    </row>
    <row r="131" spans="1:13" x14ac:dyDescent="0.25">
      <c r="A131" s="55">
        <v>31</v>
      </c>
      <c r="B131" s="60" t="s">
        <v>23</v>
      </c>
      <c r="C131" s="79">
        <f t="shared" si="81"/>
        <v>2568677.5</v>
      </c>
      <c r="D131" s="79">
        <f>SUM(D132:D134)</f>
        <v>2350000</v>
      </c>
      <c r="E131" s="79">
        <f t="shared" ref="E131" si="93">SUM(E132:E134)</f>
        <v>0</v>
      </c>
      <c r="F131" s="79">
        <f t="shared" ref="F131:L131" si="94">SUM(F132:F134)</f>
        <v>111233</v>
      </c>
      <c r="G131" s="79">
        <f t="shared" si="94"/>
        <v>68067.5</v>
      </c>
      <c r="H131" s="79">
        <f t="shared" si="94"/>
        <v>0</v>
      </c>
      <c r="I131" s="79">
        <f t="shared" si="94"/>
        <v>0</v>
      </c>
      <c r="J131" s="79">
        <f t="shared" si="94"/>
        <v>39377</v>
      </c>
      <c r="K131" s="79">
        <f t="shared" si="94"/>
        <v>0</v>
      </c>
      <c r="L131" s="79">
        <f t="shared" si="94"/>
        <v>0</v>
      </c>
      <c r="M131" s="59"/>
    </row>
    <row r="132" spans="1:13" x14ac:dyDescent="0.25">
      <c r="A132" s="64">
        <v>3111</v>
      </c>
      <c r="B132" s="62" t="s">
        <v>81</v>
      </c>
      <c r="C132" s="79">
        <f t="shared" si="81"/>
        <v>2095500</v>
      </c>
      <c r="D132" s="80">
        <v>1920000</v>
      </c>
      <c r="E132" s="80"/>
      <c r="F132" s="65">
        <v>92200</v>
      </c>
      <c r="G132" s="65">
        <v>49500</v>
      </c>
      <c r="H132" s="80"/>
      <c r="I132" s="80"/>
      <c r="J132" s="80">
        <v>33800</v>
      </c>
      <c r="K132" s="80"/>
    </row>
    <row r="133" spans="1:13" x14ac:dyDescent="0.25">
      <c r="A133" s="64">
        <v>3121</v>
      </c>
      <c r="B133" s="62" t="s">
        <v>82</v>
      </c>
      <c r="C133" s="79">
        <f t="shared" si="81"/>
        <v>93600</v>
      </c>
      <c r="D133" s="80">
        <v>80000</v>
      </c>
      <c r="E133" s="80"/>
      <c r="F133" s="65">
        <v>3200</v>
      </c>
      <c r="G133" s="65">
        <v>10400</v>
      </c>
      <c r="H133" s="80"/>
      <c r="I133" s="80"/>
      <c r="J133" s="80">
        <v>0</v>
      </c>
      <c r="K133" s="80"/>
    </row>
    <row r="134" spans="1:13" x14ac:dyDescent="0.25">
      <c r="A134" s="64">
        <v>3133</v>
      </c>
      <c r="B134" s="62" t="s">
        <v>83</v>
      </c>
      <c r="C134" s="79">
        <f t="shared" si="81"/>
        <v>379577.5</v>
      </c>
      <c r="D134" s="80">
        <v>350000</v>
      </c>
      <c r="E134" s="80"/>
      <c r="F134" s="65">
        <v>15833</v>
      </c>
      <c r="G134" s="65">
        <v>8167.5</v>
      </c>
      <c r="H134" s="80"/>
      <c r="I134" s="80"/>
      <c r="J134" s="80">
        <v>5577</v>
      </c>
      <c r="K134" s="80"/>
    </row>
    <row r="135" spans="1:13" x14ac:dyDescent="0.25">
      <c r="A135" s="55">
        <v>32</v>
      </c>
      <c r="B135" s="60" t="s">
        <v>41</v>
      </c>
      <c r="C135" s="79">
        <f t="shared" si="81"/>
        <v>418283</v>
      </c>
      <c r="D135" s="79">
        <f>D136+D140+D147+D157+D158</f>
        <v>105700</v>
      </c>
      <c r="E135" s="79">
        <f t="shared" ref="E135" si="95">E136+E140+E147+E157+E158</f>
        <v>105603</v>
      </c>
      <c r="F135" s="79">
        <f t="shared" ref="F135" si="96">F136+F140+F147+F157+F158</f>
        <v>76655</v>
      </c>
      <c r="G135" s="79">
        <f t="shared" ref="G135" si="97">G136+G140+G147+G157+G158</f>
        <v>4783</v>
      </c>
      <c r="H135" s="79">
        <f t="shared" ref="H135" si="98">H136+H140+H147+H157+H158</f>
        <v>120295</v>
      </c>
      <c r="I135" s="79">
        <f t="shared" ref="I135:J135" si="99">I136+I140+I147+I157+I158</f>
        <v>5247</v>
      </c>
      <c r="J135" s="79">
        <f t="shared" si="99"/>
        <v>0</v>
      </c>
      <c r="K135" s="79">
        <f t="shared" ref="K135" si="100">K136+K140+K147+K157+K158</f>
        <v>0</v>
      </c>
      <c r="L135" s="79">
        <f t="shared" ref="L135" si="101">L136+L140+L147+L157+L158</f>
        <v>0</v>
      </c>
      <c r="M135" s="59"/>
    </row>
    <row r="136" spans="1:13" x14ac:dyDescent="0.25">
      <c r="A136" s="55">
        <v>321</v>
      </c>
      <c r="B136" s="60" t="s">
        <v>118</v>
      </c>
      <c r="C136" s="79">
        <f t="shared" si="81"/>
        <v>40761</v>
      </c>
      <c r="D136" s="79">
        <f t="shared" ref="D136:E136" si="102">SUM(D137:D139)</f>
        <v>31200</v>
      </c>
      <c r="E136" s="79">
        <f t="shared" si="102"/>
        <v>6778</v>
      </c>
      <c r="F136" s="79">
        <f t="shared" ref="F136:L136" si="103">SUM(F137:F139)</f>
        <v>0</v>
      </c>
      <c r="G136" s="79">
        <f t="shared" si="103"/>
        <v>2783</v>
      </c>
      <c r="H136" s="79">
        <f t="shared" si="103"/>
        <v>0</v>
      </c>
      <c r="I136" s="79">
        <f t="shared" si="103"/>
        <v>0</v>
      </c>
      <c r="J136" s="79">
        <f t="shared" ref="J136" si="104">SUM(J137:J139)</f>
        <v>0</v>
      </c>
      <c r="K136" s="79">
        <f t="shared" si="103"/>
        <v>0</v>
      </c>
      <c r="L136" s="79">
        <f t="shared" si="103"/>
        <v>0</v>
      </c>
      <c r="M136" s="59"/>
    </row>
    <row r="137" spans="1:13" x14ac:dyDescent="0.25">
      <c r="A137" s="66">
        <v>3211</v>
      </c>
      <c r="B137" s="72" t="s">
        <v>84</v>
      </c>
      <c r="C137" s="79">
        <f t="shared" si="81"/>
        <v>6778</v>
      </c>
      <c r="D137" s="79"/>
      <c r="E137" s="65">
        <v>6778</v>
      </c>
      <c r="F137" s="79"/>
      <c r="G137" s="79"/>
      <c r="H137" s="79"/>
      <c r="I137" s="79"/>
      <c r="J137" s="79"/>
      <c r="K137" s="79"/>
      <c r="L137" s="59"/>
      <c r="M137" s="59"/>
    </row>
    <row r="138" spans="1:13" x14ac:dyDescent="0.25">
      <c r="A138" s="66">
        <v>3212</v>
      </c>
      <c r="B138" s="72" t="s">
        <v>85</v>
      </c>
      <c r="C138" s="79">
        <f t="shared" si="81"/>
        <v>33983</v>
      </c>
      <c r="D138" s="80">
        <v>31200</v>
      </c>
      <c r="E138" s="65">
        <v>0</v>
      </c>
      <c r="F138" s="79"/>
      <c r="G138" s="79">
        <v>2783</v>
      </c>
      <c r="H138" s="79"/>
      <c r="I138" s="79"/>
      <c r="J138" s="79"/>
      <c r="K138" s="79"/>
      <c r="L138" s="59"/>
      <c r="M138" s="59"/>
    </row>
    <row r="139" spans="1:13" x14ac:dyDescent="0.25">
      <c r="A139" s="66">
        <v>3213</v>
      </c>
      <c r="B139" s="72" t="s">
        <v>86</v>
      </c>
      <c r="C139" s="79">
        <f t="shared" si="81"/>
        <v>0</v>
      </c>
      <c r="D139" s="79"/>
      <c r="E139" s="65"/>
      <c r="F139" s="79"/>
      <c r="G139" s="79"/>
      <c r="H139" s="79"/>
      <c r="I139" s="79"/>
      <c r="J139" s="79"/>
      <c r="K139" s="79"/>
      <c r="L139" s="59"/>
      <c r="M139" s="59"/>
    </row>
    <row r="140" spans="1:13" x14ac:dyDescent="0.25">
      <c r="A140" s="67">
        <v>322</v>
      </c>
      <c r="B140" s="73" t="s">
        <v>134</v>
      </c>
      <c r="C140" s="79">
        <f t="shared" si="81"/>
        <v>334053</v>
      </c>
      <c r="D140" s="79">
        <f t="shared" ref="D140:E140" si="105">SUM(D141:D146)</f>
        <v>70500</v>
      </c>
      <c r="E140" s="79">
        <f t="shared" si="105"/>
        <v>62683</v>
      </c>
      <c r="F140" s="79">
        <f t="shared" ref="F140" si="106">SUM(F141:F146)</f>
        <v>76655</v>
      </c>
      <c r="G140" s="79">
        <f t="shared" ref="G140" si="107">SUM(G141:G146)</f>
        <v>0</v>
      </c>
      <c r="H140" s="79">
        <f t="shared" ref="H140" si="108">SUM(H141:H146)</f>
        <v>118968</v>
      </c>
      <c r="I140" s="79">
        <f t="shared" ref="I140" si="109">SUM(I141:I146)</f>
        <v>5247</v>
      </c>
      <c r="J140" s="79">
        <f t="shared" ref="J140" si="110">SUM(J141:J146)</f>
        <v>0</v>
      </c>
      <c r="K140" s="79">
        <f t="shared" ref="K140" si="111">SUM(K141:K146)</f>
        <v>0</v>
      </c>
      <c r="L140" s="79">
        <f t="shared" ref="L140" si="112">SUM(L141:L146)</f>
        <v>0</v>
      </c>
      <c r="M140" s="59"/>
    </row>
    <row r="141" spans="1:13" x14ac:dyDescent="0.25">
      <c r="A141" s="66">
        <v>3221</v>
      </c>
      <c r="B141" s="72" t="s">
        <v>87</v>
      </c>
      <c r="C141" s="79">
        <f t="shared" si="81"/>
        <v>94555</v>
      </c>
      <c r="D141" s="80">
        <v>1500</v>
      </c>
      <c r="E141" s="65">
        <v>16400</v>
      </c>
      <c r="F141" s="80">
        <v>76655</v>
      </c>
      <c r="G141" s="79"/>
      <c r="H141" s="79"/>
      <c r="I141" s="79"/>
      <c r="J141" s="79"/>
      <c r="K141" s="79"/>
      <c r="L141" s="59"/>
      <c r="M141" s="59"/>
    </row>
    <row r="142" spans="1:13" x14ac:dyDescent="0.25">
      <c r="A142" s="66">
        <v>3222</v>
      </c>
      <c r="B142" s="72" t="s">
        <v>88</v>
      </c>
      <c r="C142" s="79">
        <f t="shared" si="81"/>
        <v>193542</v>
      </c>
      <c r="D142" s="80">
        <v>68000</v>
      </c>
      <c r="E142" s="65">
        <v>1327</v>
      </c>
      <c r="F142" s="80"/>
      <c r="G142" s="79"/>
      <c r="H142" s="80">
        <v>118968</v>
      </c>
      <c r="I142" s="80">
        <v>5247</v>
      </c>
      <c r="J142" s="79"/>
      <c r="K142" s="79"/>
      <c r="L142" s="59"/>
      <c r="M142" s="59"/>
    </row>
    <row r="143" spans="1:13" x14ac:dyDescent="0.25">
      <c r="A143" s="66">
        <v>3223</v>
      </c>
      <c r="B143" s="72" t="s">
        <v>89</v>
      </c>
      <c r="C143" s="79">
        <f t="shared" si="81"/>
        <v>36922</v>
      </c>
      <c r="D143" s="79"/>
      <c r="E143" s="65">
        <v>36922</v>
      </c>
      <c r="F143" s="79"/>
      <c r="G143" s="79"/>
      <c r="H143" s="79"/>
      <c r="I143" s="79"/>
      <c r="J143" s="79"/>
      <c r="K143" s="79"/>
      <c r="L143" s="59"/>
      <c r="M143" s="59"/>
    </row>
    <row r="144" spans="1:13" x14ac:dyDescent="0.25">
      <c r="A144" s="66">
        <v>3224</v>
      </c>
      <c r="B144" s="72" t="s">
        <v>90</v>
      </c>
      <c r="C144" s="79">
        <f t="shared" si="81"/>
        <v>4800</v>
      </c>
      <c r="D144" s="79"/>
      <c r="E144" s="65">
        <v>4800</v>
      </c>
      <c r="F144" s="79"/>
      <c r="G144" s="79"/>
      <c r="H144" s="79"/>
      <c r="I144" s="79"/>
      <c r="J144" s="79"/>
      <c r="K144" s="79"/>
      <c r="L144" s="59"/>
      <c r="M144" s="59"/>
    </row>
    <row r="145" spans="1:13" x14ac:dyDescent="0.25">
      <c r="A145" s="66">
        <v>3225</v>
      </c>
      <c r="B145" s="72" t="s">
        <v>91</v>
      </c>
      <c r="C145" s="79">
        <f t="shared" si="81"/>
        <v>4000</v>
      </c>
      <c r="D145" s="79">
        <v>1000</v>
      </c>
      <c r="E145" s="65">
        <v>3000</v>
      </c>
      <c r="F145" s="79"/>
      <c r="G145" s="79"/>
      <c r="H145" s="79"/>
      <c r="I145" s="79"/>
      <c r="J145" s="79"/>
      <c r="K145" s="79"/>
      <c r="L145" s="59"/>
      <c r="M145" s="59"/>
    </row>
    <row r="146" spans="1:13" x14ac:dyDescent="0.25">
      <c r="A146" s="66">
        <v>3227</v>
      </c>
      <c r="B146" s="72" t="s">
        <v>92</v>
      </c>
      <c r="C146" s="79">
        <f t="shared" si="81"/>
        <v>234</v>
      </c>
      <c r="D146" s="79"/>
      <c r="E146" s="65">
        <v>234</v>
      </c>
      <c r="F146" s="79"/>
      <c r="G146" s="79"/>
      <c r="H146" s="79"/>
      <c r="I146" s="79"/>
      <c r="J146" s="79"/>
      <c r="K146" s="79"/>
      <c r="L146" s="59"/>
      <c r="M146" s="59"/>
    </row>
    <row r="147" spans="1:13" x14ac:dyDescent="0.25">
      <c r="A147" s="67">
        <v>323</v>
      </c>
      <c r="B147" s="73" t="s">
        <v>117</v>
      </c>
      <c r="C147" s="79">
        <f t="shared" si="81"/>
        <v>39224</v>
      </c>
      <c r="D147" s="79">
        <v>2000</v>
      </c>
      <c r="E147" s="79">
        <f t="shared" ref="E147" si="113">SUM(E148:E156)</f>
        <v>33897</v>
      </c>
      <c r="F147" s="79">
        <f t="shared" ref="F147:L147" si="114">SUM(F148:F156)</f>
        <v>0</v>
      </c>
      <c r="G147" s="79">
        <f t="shared" si="114"/>
        <v>2000</v>
      </c>
      <c r="H147" s="79">
        <f t="shared" si="114"/>
        <v>1327</v>
      </c>
      <c r="I147" s="79">
        <f t="shared" si="114"/>
        <v>0</v>
      </c>
      <c r="J147" s="79">
        <f t="shared" si="114"/>
        <v>0</v>
      </c>
      <c r="K147" s="79">
        <f t="shared" si="114"/>
        <v>0</v>
      </c>
      <c r="L147" s="79">
        <f t="shared" si="114"/>
        <v>0</v>
      </c>
      <c r="M147" s="59"/>
    </row>
    <row r="148" spans="1:13" x14ac:dyDescent="0.25">
      <c r="A148" s="66">
        <v>3231</v>
      </c>
      <c r="B148" s="72" t="s">
        <v>93</v>
      </c>
      <c r="C148" s="79">
        <f t="shared" si="81"/>
        <v>8557</v>
      </c>
      <c r="D148" s="79"/>
      <c r="E148" s="65">
        <v>7230</v>
      </c>
      <c r="F148" s="79"/>
      <c r="G148" s="79"/>
      <c r="H148" s="80">
        <v>1327</v>
      </c>
      <c r="I148" s="79"/>
      <c r="J148" s="79"/>
      <c r="K148" s="79"/>
      <c r="L148" s="59"/>
      <c r="M148" s="59"/>
    </row>
    <row r="149" spans="1:13" x14ac:dyDescent="0.25">
      <c r="A149" s="66">
        <v>3232</v>
      </c>
      <c r="B149" s="72" t="s">
        <v>94</v>
      </c>
      <c r="C149" s="79">
        <f t="shared" si="81"/>
        <v>6400</v>
      </c>
      <c r="D149" s="79"/>
      <c r="E149" s="65">
        <v>6400</v>
      </c>
      <c r="F149" s="79"/>
      <c r="G149" s="79"/>
      <c r="H149" s="79"/>
      <c r="I149" s="79"/>
      <c r="J149" s="79"/>
      <c r="K149" s="79"/>
      <c r="L149" s="59"/>
      <c r="M149" s="59"/>
    </row>
    <row r="150" spans="1:13" x14ac:dyDescent="0.25">
      <c r="A150" s="66">
        <v>3233</v>
      </c>
      <c r="B150" s="72" t="s">
        <v>95</v>
      </c>
      <c r="C150" s="79">
        <f t="shared" si="81"/>
        <v>1000</v>
      </c>
      <c r="D150" s="79"/>
      <c r="E150" s="65">
        <v>500</v>
      </c>
      <c r="F150" s="79"/>
      <c r="G150" s="79">
        <v>500</v>
      </c>
      <c r="H150" s="79"/>
      <c r="I150" s="79"/>
      <c r="J150" s="79"/>
      <c r="K150" s="79"/>
      <c r="L150" s="59"/>
      <c r="M150" s="59"/>
    </row>
    <row r="151" spans="1:13" x14ac:dyDescent="0.25">
      <c r="A151" s="66">
        <v>3234</v>
      </c>
      <c r="B151" s="72" t="s">
        <v>96</v>
      </c>
      <c r="C151" s="79">
        <f t="shared" si="81"/>
        <v>8200</v>
      </c>
      <c r="D151" s="79"/>
      <c r="E151" s="65">
        <v>8200</v>
      </c>
      <c r="F151" s="79"/>
      <c r="G151" s="79"/>
      <c r="H151" s="79"/>
      <c r="I151" s="79"/>
      <c r="J151" s="79"/>
      <c r="K151" s="79"/>
      <c r="L151" s="59"/>
      <c r="M151" s="59"/>
    </row>
    <row r="152" spans="1:13" x14ac:dyDescent="0.25">
      <c r="A152" s="66">
        <v>3235</v>
      </c>
      <c r="B152" s="72" t="s">
        <v>97</v>
      </c>
      <c r="C152" s="79">
        <f t="shared" si="81"/>
        <v>3966</v>
      </c>
      <c r="D152" s="79"/>
      <c r="E152" s="65">
        <v>3966</v>
      </c>
      <c r="F152" s="79"/>
      <c r="G152" s="79"/>
      <c r="H152" s="79"/>
      <c r="I152" s="79"/>
      <c r="J152" s="79"/>
      <c r="K152" s="79"/>
      <c r="L152" s="59"/>
      <c r="M152" s="59"/>
    </row>
    <row r="153" spans="1:13" x14ac:dyDescent="0.25">
      <c r="A153" s="66">
        <v>3236</v>
      </c>
      <c r="B153" s="72" t="s">
        <v>98</v>
      </c>
      <c r="C153" s="79">
        <f t="shared" si="81"/>
        <v>4400</v>
      </c>
      <c r="D153" s="79">
        <v>2000</v>
      </c>
      <c r="E153" s="65">
        <v>1900</v>
      </c>
      <c r="F153" s="79"/>
      <c r="G153" s="79">
        <v>500</v>
      </c>
      <c r="H153" s="79"/>
      <c r="I153" s="79"/>
      <c r="J153" s="79"/>
      <c r="K153" s="79"/>
      <c r="L153" s="59"/>
      <c r="M153" s="59"/>
    </row>
    <row r="154" spans="1:13" x14ac:dyDescent="0.25">
      <c r="A154" s="66">
        <v>3237</v>
      </c>
      <c r="B154" s="72" t="s">
        <v>99</v>
      </c>
      <c r="C154" s="79">
        <f t="shared" si="81"/>
        <v>3227</v>
      </c>
      <c r="D154" s="79"/>
      <c r="E154" s="65">
        <v>2227</v>
      </c>
      <c r="F154" s="79"/>
      <c r="G154" s="79">
        <v>1000</v>
      </c>
      <c r="H154" s="79"/>
      <c r="I154" s="79"/>
      <c r="J154" s="79"/>
      <c r="K154" s="79"/>
      <c r="L154" s="59"/>
      <c r="M154" s="59"/>
    </row>
    <row r="155" spans="1:13" x14ac:dyDescent="0.25">
      <c r="A155" s="66">
        <v>3238</v>
      </c>
      <c r="B155" s="72" t="s">
        <v>100</v>
      </c>
      <c r="C155" s="79">
        <f t="shared" si="81"/>
        <v>1075</v>
      </c>
      <c r="D155" s="79"/>
      <c r="E155" s="65">
        <v>1075</v>
      </c>
      <c r="F155" s="79"/>
      <c r="G155" s="79"/>
      <c r="H155" s="79"/>
      <c r="I155" s="79"/>
      <c r="J155" s="79"/>
      <c r="K155" s="79"/>
      <c r="L155" s="59"/>
      <c r="M155" s="59"/>
    </row>
    <row r="156" spans="1:13" x14ac:dyDescent="0.25">
      <c r="A156" s="66">
        <v>3239</v>
      </c>
      <c r="B156" s="72" t="s">
        <v>101</v>
      </c>
      <c r="C156" s="79">
        <f t="shared" si="81"/>
        <v>2399</v>
      </c>
      <c r="D156" s="79"/>
      <c r="E156" s="65">
        <v>2399</v>
      </c>
      <c r="F156" s="79"/>
      <c r="G156" s="79"/>
      <c r="H156" s="79"/>
      <c r="I156" s="79"/>
      <c r="J156" s="79"/>
      <c r="K156" s="79"/>
      <c r="L156" s="59"/>
      <c r="M156" s="59"/>
    </row>
    <row r="157" spans="1:13" x14ac:dyDescent="0.25">
      <c r="A157" s="67">
        <v>324</v>
      </c>
      <c r="B157" s="73" t="s">
        <v>102</v>
      </c>
      <c r="C157" s="79">
        <f t="shared" si="81"/>
        <v>0</v>
      </c>
      <c r="D157" s="79">
        <f>SUM(E157:K157)</f>
        <v>0</v>
      </c>
      <c r="E157" s="79">
        <f>SUM(F157:K157)</f>
        <v>0</v>
      </c>
      <c r="F157" s="79">
        <f>SUM(G157:K157)</f>
        <v>0</v>
      </c>
      <c r="G157" s="79">
        <f>SUM(H157:K157)</f>
        <v>0</v>
      </c>
      <c r="H157" s="79">
        <f>SUM(I157:K157)</f>
        <v>0</v>
      </c>
      <c r="I157" s="79">
        <f>SUM(J157:K157)</f>
        <v>0</v>
      </c>
      <c r="J157" s="79">
        <f>SUM(K157:K157)</f>
        <v>0</v>
      </c>
      <c r="K157" s="79">
        <f t="shared" ref="K157" si="115">SUM(L157:L157)</f>
        <v>0</v>
      </c>
      <c r="L157" s="79">
        <f t="shared" ref="L157" si="116">SUM(M157:M157)</f>
        <v>0</v>
      </c>
      <c r="M157" s="59"/>
    </row>
    <row r="158" spans="1:13" x14ac:dyDescent="0.25">
      <c r="A158" s="67">
        <v>329</v>
      </c>
      <c r="B158" s="68" t="s">
        <v>108</v>
      </c>
      <c r="C158" s="79">
        <f t="shared" si="81"/>
        <v>4245</v>
      </c>
      <c r="D158" s="79">
        <f t="shared" ref="D158:E158" si="117">SUM(D159:D164)</f>
        <v>2000</v>
      </c>
      <c r="E158" s="79">
        <f t="shared" si="117"/>
        <v>2245</v>
      </c>
      <c r="F158" s="79">
        <f t="shared" ref="F158:L158" si="118">SUM(F159:F164)</f>
        <v>0</v>
      </c>
      <c r="G158" s="79">
        <f t="shared" si="118"/>
        <v>0</v>
      </c>
      <c r="H158" s="79">
        <f t="shared" si="118"/>
        <v>0</v>
      </c>
      <c r="I158" s="79">
        <f t="shared" si="118"/>
        <v>0</v>
      </c>
      <c r="J158" s="79">
        <f t="shared" si="118"/>
        <v>0</v>
      </c>
      <c r="K158" s="79">
        <f t="shared" si="118"/>
        <v>0</v>
      </c>
      <c r="L158" s="79">
        <f t="shared" si="118"/>
        <v>0</v>
      </c>
      <c r="M158" s="59"/>
    </row>
    <row r="159" spans="1:13" x14ac:dyDescent="0.25">
      <c r="A159" s="66">
        <v>3292</v>
      </c>
      <c r="B159" s="72" t="s">
        <v>103</v>
      </c>
      <c r="C159" s="79">
        <f t="shared" si="81"/>
        <v>904</v>
      </c>
      <c r="D159" s="79"/>
      <c r="E159" s="65">
        <v>904</v>
      </c>
      <c r="F159" s="79"/>
      <c r="G159" s="79"/>
      <c r="H159" s="79"/>
      <c r="I159" s="79"/>
      <c r="J159" s="79"/>
      <c r="K159" s="79"/>
      <c r="L159" s="59"/>
      <c r="M159" s="59"/>
    </row>
    <row r="160" spans="1:13" x14ac:dyDescent="0.25">
      <c r="A160" s="66">
        <v>3293</v>
      </c>
      <c r="B160" s="72" t="s">
        <v>104</v>
      </c>
      <c r="C160" s="79">
        <f t="shared" si="81"/>
        <v>164</v>
      </c>
      <c r="D160" s="80"/>
      <c r="E160" s="65">
        <v>164</v>
      </c>
      <c r="F160" s="80"/>
      <c r="G160" s="80"/>
      <c r="H160" s="80"/>
      <c r="I160" s="80"/>
      <c r="J160" s="80"/>
      <c r="K160" s="80"/>
    </row>
    <row r="161" spans="1:13" x14ac:dyDescent="0.25">
      <c r="A161" s="66">
        <v>3294</v>
      </c>
      <c r="B161" s="72" t="s">
        <v>105</v>
      </c>
      <c r="C161" s="79">
        <f t="shared" si="81"/>
        <v>177</v>
      </c>
      <c r="D161" s="80"/>
      <c r="E161" s="65">
        <v>177</v>
      </c>
      <c r="F161" s="80"/>
      <c r="G161" s="80"/>
      <c r="H161" s="80"/>
      <c r="I161" s="80"/>
      <c r="J161" s="80"/>
      <c r="K161" s="80"/>
    </row>
    <row r="162" spans="1:13" x14ac:dyDescent="0.25">
      <c r="A162" s="66">
        <v>3295</v>
      </c>
      <c r="B162" s="72" t="s">
        <v>106</v>
      </c>
      <c r="C162" s="79">
        <f t="shared" si="81"/>
        <v>2017</v>
      </c>
      <c r="D162" s="80">
        <v>2000</v>
      </c>
      <c r="E162" s="65">
        <v>17</v>
      </c>
      <c r="F162" s="80"/>
      <c r="G162" s="80"/>
      <c r="H162" s="80"/>
      <c r="I162" s="80"/>
      <c r="J162" s="80"/>
      <c r="K162" s="80"/>
    </row>
    <row r="163" spans="1:13" x14ac:dyDescent="0.25">
      <c r="A163" s="66">
        <v>3296</v>
      </c>
      <c r="B163" s="72" t="s">
        <v>107</v>
      </c>
      <c r="C163" s="79">
        <f t="shared" si="81"/>
        <v>100</v>
      </c>
      <c r="D163" s="80"/>
      <c r="E163" s="65">
        <v>100</v>
      </c>
      <c r="F163" s="80"/>
      <c r="G163" s="80"/>
      <c r="H163" s="80"/>
      <c r="I163" s="80"/>
      <c r="J163" s="80"/>
      <c r="K163" s="80"/>
    </row>
    <row r="164" spans="1:13" x14ac:dyDescent="0.25">
      <c r="A164" s="66">
        <v>3299</v>
      </c>
      <c r="B164" s="72" t="s">
        <v>108</v>
      </c>
      <c r="C164" s="79">
        <f t="shared" si="81"/>
        <v>883</v>
      </c>
      <c r="D164" s="80"/>
      <c r="E164" s="65">
        <v>883</v>
      </c>
      <c r="F164" s="80"/>
      <c r="G164" s="80"/>
      <c r="H164" s="80"/>
      <c r="I164" s="80"/>
      <c r="J164" s="80"/>
      <c r="K164" s="80"/>
    </row>
    <row r="165" spans="1:13" x14ac:dyDescent="0.25">
      <c r="A165" s="55">
        <v>34</v>
      </c>
      <c r="B165" s="60" t="s">
        <v>109</v>
      </c>
      <c r="C165" s="79">
        <f t="shared" si="81"/>
        <v>1567</v>
      </c>
      <c r="D165" s="79">
        <f t="shared" ref="D165:E166" si="119">D166</f>
        <v>50</v>
      </c>
      <c r="E165" s="79">
        <f t="shared" si="119"/>
        <v>1517</v>
      </c>
      <c r="F165" s="79">
        <f t="shared" ref="F165:L166" si="120">F166</f>
        <v>0</v>
      </c>
      <c r="G165" s="79">
        <f t="shared" si="120"/>
        <v>0</v>
      </c>
      <c r="H165" s="79">
        <f t="shared" si="120"/>
        <v>0</v>
      </c>
      <c r="I165" s="79">
        <f t="shared" si="120"/>
        <v>0</v>
      </c>
      <c r="J165" s="79">
        <f t="shared" si="120"/>
        <v>0</v>
      </c>
      <c r="K165" s="79">
        <f t="shared" si="120"/>
        <v>0</v>
      </c>
      <c r="L165" s="79">
        <f t="shared" si="120"/>
        <v>0</v>
      </c>
      <c r="M165" s="59"/>
    </row>
    <row r="166" spans="1:13" x14ac:dyDescent="0.25">
      <c r="A166" s="64">
        <v>343</v>
      </c>
      <c r="B166" s="62" t="s">
        <v>110</v>
      </c>
      <c r="C166" s="79">
        <f t="shared" si="81"/>
        <v>1567</v>
      </c>
      <c r="D166" s="79">
        <f t="shared" si="119"/>
        <v>50</v>
      </c>
      <c r="E166" s="79">
        <f t="shared" si="119"/>
        <v>1517</v>
      </c>
      <c r="F166" s="79">
        <f t="shared" si="120"/>
        <v>0</v>
      </c>
      <c r="G166" s="79">
        <f t="shared" si="120"/>
        <v>0</v>
      </c>
      <c r="H166" s="79">
        <f t="shared" si="120"/>
        <v>0</v>
      </c>
      <c r="I166" s="79">
        <f t="shared" si="120"/>
        <v>0</v>
      </c>
      <c r="J166" s="79">
        <f t="shared" si="120"/>
        <v>0</v>
      </c>
      <c r="K166" s="79">
        <f t="shared" si="120"/>
        <v>0</v>
      </c>
      <c r="L166" s="79">
        <f t="shared" si="120"/>
        <v>0</v>
      </c>
    </row>
    <row r="167" spans="1:13" x14ac:dyDescent="0.25">
      <c r="A167" s="66">
        <v>3431</v>
      </c>
      <c r="B167" s="74" t="s">
        <v>111</v>
      </c>
      <c r="C167" s="79">
        <f t="shared" si="81"/>
        <v>1567</v>
      </c>
      <c r="D167" s="80">
        <v>50</v>
      </c>
      <c r="E167" s="80">
        <v>1517</v>
      </c>
      <c r="F167" s="80"/>
      <c r="G167" s="80"/>
      <c r="H167" s="80"/>
      <c r="I167" s="80"/>
      <c r="J167" s="80"/>
      <c r="K167" s="80"/>
    </row>
    <row r="168" spans="1:13" x14ac:dyDescent="0.25">
      <c r="A168" s="66">
        <v>3722</v>
      </c>
      <c r="B168" s="74" t="s">
        <v>166</v>
      </c>
      <c r="C168" s="79">
        <f t="shared" si="81"/>
        <v>75500</v>
      </c>
      <c r="D168" s="80">
        <v>1500</v>
      </c>
      <c r="E168" s="80"/>
      <c r="F168" s="80">
        <v>74000</v>
      </c>
      <c r="G168" s="80"/>
      <c r="H168" s="80"/>
      <c r="I168" s="80"/>
      <c r="J168" s="80"/>
      <c r="K168" s="80"/>
    </row>
    <row r="169" spans="1:13" x14ac:dyDescent="0.25">
      <c r="A169" s="66">
        <v>3821</v>
      </c>
      <c r="B169" s="74" t="s">
        <v>178</v>
      </c>
      <c r="C169" s="79">
        <f t="shared" si="81"/>
        <v>2000</v>
      </c>
      <c r="D169" s="80">
        <v>2000</v>
      </c>
      <c r="E169" s="80"/>
      <c r="F169" s="80"/>
      <c r="G169" s="80"/>
      <c r="H169" s="80"/>
      <c r="I169" s="80"/>
      <c r="J169" s="80"/>
      <c r="K169" s="80"/>
    </row>
    <row r="170" spans="1:13" x14ac:dyDescent="0.25">
      <c r="A170" s="67">
        <v>4</v>
      </c>
      <c r="B170" s="69" t="s">
        <v>24</v>
      </c>
      <c r="C170" s="79">
        <f t="shared" si="81"/>
        <v>95322.28</v>
      </c>
      <c r="D170" s="79">
        <f t="shared" ref="D170" si="121">D171</f>
        <v>40000</v>
      </c>
      <c r="E170" s="79">
        <f>SUM(E171+E179)</f>
        <v>36050</v>
      </c>
      <c r="F170" s="79">
        <f t="shared" ref="F170:F177" si="122">F171</f>
        <v>13272.28</v>
      </c>
      <c r="G170" s="79">
        <f t="shared" ref="G170:G177" si="123">G171</f>
        <v>0</v>
      </c>
      <c r="H170" s="79">
        <f t="shared" ref="H170:H177" si="124">H171</f>
        <v>0</v>
      </c>
      <c r="I170" s="79">
        <f t="shared" ref="I170:I177" si="125">I171</f>
        <v>0</v>
      </c>
      <c r="J170" s="79">
        <f t="shared" ref="J170:J177" si="126">J171</f>
        <v>0</v>
      </c>
      <c r="K170" s="79">
        <f t="shared" ref="K170:K177" si="127">K171</f>
        <v>3000</v>
      </c>
      <c r="L170" s="79">
        <f t="shared" ref="L170:L177" si="128">L171</f>
        <v>3000</v>
      </c>
    </row>
    <row r="171" spans="1:13" x14ac:dyDescent="0.25">
      <c r="A171" s="67">
        <v>42</v>
      </c>
      <c r="B171" s="69" t="s">
        <v>65</v>
      </c>
      <c r="C171" s="79">
        <f t="shared" si="81"/>
        <v>75572.28</v>
      </c>
      <c r="D171" s="79">
        <f t="shared" ref="D171" si="129">SUM(D172+D177)</f>
        <v>40000</v>
      </c>
      <c r="E171" s="79">
        <f>SUM(E172+E177)</f>
        <v>16300</v>
      </c>
      <c r="F171" s="79">
        <f t="shared" ref="F171" si="130">SUM(F172+F177)</f>
        <v>13272.28</v>
      </c>
      <c r="G171" s="79">
        <f t="shared" ref="G171" si="131">SUM(G172+G177)</f>
        <v>0</v>
      </c>
      <c r="H171" s="79">
        <f t="shared" ref="H171" si="132">SUM(H172+H177)</f>
        <v>0</v>
      </c>
      <c r="I171" s="79">
        <f t="shared" ref="I171" si="133">SUM(I172+I177)</f>
        <v>0</v>
      </c>
      <c r="J171" s="79">
        <f t="shared" ref="J171" si="134">SUM(J172+J177)</f>
        <v>0</v>
      </c>
      <c r="K171" s="79">
        <f t="shared" ref="K171" si="135">SUM(K172+K177)</f>
        <v>3000</v>
      </c>
      <c r="L171" s="79">
        <f t="shared" ref="L171" si="136">SUM(L172+L177)</f>
        <v>3000</v>
      </c>
    </row>
    <row r="172" spans="1:13" x14ac:dyDescent="0.25">
      <c r="A172" s="67">
        <v>422</v>
      </c>
      <c r="B172" s="69" t="s">
        <v>137</v>
      </c>
      <c r="C172" s="79">
        <f t="shared" si="81"/>
        <v>34909.279999999999</v>
      </c>
      <c r="D172" s="109">
        <f t="shared" ref="D172:E173" si="137">D173</f>
        <v>0</v>
      </c>
      <c r="E172" s="109">
        <f>SUM(E174:E176)</f>
        <v>15637</v>
      </c>
      <c r="F172" s="109">
        <f t="shared" ref="F172" si="138">F173</f>
        <v>13272.28</v>
      </c>
      <c r="G172" s="109">
        <f t="shared" ref="G172:G173" si="139">G173</f>
        <v>0</v>
      </c>
      <c r="H172" s="109">
        <f t="shared" ref="H172:H173" si="140">H173</f>
        <v>0</v>
      </c>
      <c r="I172" s="109">
        <f t="shared" ref="I172:I173" si="141">I173</f>
        <v>0</v>
      </c>
      <c r="J172" s="109">
        <f t="shared" ref="J172:J173" si="142">J173</f>
        <v>0</v>
      </c>
      <c r="K172" s="109">
        <f>SUM(K173+K175)</f>
        <v>3000</v>
      </c>
      <c r="L172" s="109">
        <f>SUM(L173+L175)</f>
        <v>3000</v>
      </c>
      <c r="M172" s="59"/>
    </row>
    <row r="173" spans="1:13" x14ac:dyDescent="0.25">
      <c r="A173" s="67">
        <v>4221</v>
      </c>
      <c r="B173" s="69" t="s">
        <v>138</v>
      </c>
      <c r="C173" s="79">
        <f t="shared" si="81"/>
        <v>19012.28</v>
      </c>
      <c r="D173" s="79">
        <f t="shared" si="137"/>
        <v>0</v>
      </c>
      <c r="E173" s="79">
        <f t="shared" si="137"/>
        <v>5740</v>
      </c>
      <c r="F173" s="79">
        <v>13272.28</v>
      </c>
      <c r="G173" s="79">
        <f t="shared" si="139"/>
        <v>0</v>
      </c>
      <c r="H173" s="79">
        <f t="shared" si="140"/>
        <v>0</v>
      </c>
      <c r="I173" s="79">
        <f t="shared" si="141"/>
        <v>0</v>
      </c>
      <c r="J173" s="79">
        <f t="shared" si="142"/>
        <v>0</v>
      </c>
      <c r="K173" s="79">
        <f>K174</f>
        <v>0</v>
      </c>
      <c r="L173" s="79">
        <f>L174</f>
        <v>0</v>
      </c>
    </row>
    <row r="174" spans="1:13" x14ac:dyDescent="0.25">
      <c r="A174" s="66">
        <v>4221</v>
      </c>
      <c r="B174" s="70" t="s">
        <v>138</v>
      </c>
      <c r="C174" s="79">
        <f t="shared" si="81"/>
        <v>5740</v>
      </c>
      <c r="D174" s="80"/>
      <c r="E174" s="80">
        <v>5740</v>
      </c>
      <c r="F174" s="80"/>
      <c r="G174" s="80"/>
      <c r="H174" s="80"/>
      <c r="I174" s="80"/>
      <c r="J174" s="80"/>
      <c r="K174" s="80"/>
    </row>
    <row r="175" spans="1:13" x14ac:dyDescent="0.25">
      <c r="A175" s="66">
        <v>4225</v>
      </c>
      <c r="B175" s="70" t="s">
        <v>163</v>
      </c>
      <c r="C175" s="79">
        <f t="shared" si="81"/>
        <v>14993</v>
      </c>
      <c r="D175" s="80"/>
      <c r="E175" s="80">
        <v>8993</v>
      </c>
      <c r="F175" s="80"/>
      <c r="G175" s="80"/>
      <c r="H175" s="80"/>
      <c r="I175" s="80"/>
      <c r="J175" s="80"/>
      <c r="K175" s="80">
        <v>3000</v>
      </c>
      <c r="L175" s="54">
        <v>3000</v>
      </c>
    </row>
    <row r="176" spans="1:13" x14ac:dyDescent="0.25">
      <c r="A176" s="66">
        <v>4226</v>
      </c>
      <c r="B176" s="70" t="s">
        <v>164</v>
      </c>
      <c r="C176" s="79">
        <f t="shared" si="81"/>
        <v>904</v>
      </c>
      <c r="D176" s="80"/>
      <c r="E176" s="80">
        <v>904</v>
      </c>
      <c r="F176" s="80"/>
      <c r="G176" s="80"/>
      <c r="H176" s="80"/>
      <c r="I176" s="80"/>
      <c r="J176" s="80"/>
      <c r="K176" s="80"/>
    </row>
    <row r="177" spans="1:12" x14ac:dyDescent="0.25">
      <c r="A177" s="67">
        <v>424</v>
      </c>
      <c r="B177" s="69" t="s">
        <v>116</v>
      </c>
      <c r="C177" s="79">
        <f t="shared" si="81"/>
        <v>40663</v>
      </c>
      <c r="D177" s="79">
        <f>D178</f>
        <v>40000</v>
      </c>
      <c r="E177" s="79">
        <f t="shared" ref="E177" si="143">E178</f>
        <v>663</v>
      </c>
      <c r="F177" s="79">
        <f t="shared" si="122"/>
        <v>0</v>
      </c>
      <c r="G177" s="79">
        <f t="shared" si="123"/>
        <v>0</v>
      </c>
      <c r="H177" s="79">
        <f t="shared" si="124"/>
        <v>0</v>
      </c>
      <c r="I177" s="79">
        <f t="shared" si="125"/>
        <v>0</v>
      </c>
      <c r="J177" s="79">
        <f t="shared" si="126"/>
        <v>0</v>
      </c>
      <c r="K177" s="79">
        <f t="shared" si="127"/>
        <v>0</v>
      </c>
      <c r="L177" s="79">
        <f t="shared" si="128"/>
        <v>0</v>
      </c>
    </row>
    <row r="178" spans="1:12" x14ac:dyDescent="0.25">
      <c r="A178" s="64">
        <v>4241</v>
      </c>
      <c r="B178" s="62" t="s">
        <v>112</v>
      </c>
      <c r="C178" s="79">
        <f t="shared" si="81"/>
        <v>40663</v>
      </c>
      <c r="D178" s="80">
        <v>40000</v>
      </c>
      <c r="E178" s="80">
        <v>663</v>
      </c>
      <c r="F178" s="80"/>
      <c r="G178" s="80"/>
      <c r="H178" s="80"/>
      <c r="I178" s="80"/>
      <c r="J178" s="80"/>
      <c r="K178" s="80"/>
    </row>
    <row r="179" spans="1:12" x14ac:dyDescent="0.25">
      <c r="A179" s="55">
        <v>4511</v>
      </c>
      <c r="B179" s="60" t="s">
        <v>165</v>
      </c>
      <c r="C179" s="79">
        <f t="shared" si="81"/>
        <v>19750</v>
      </c>
      <c r="D179" s="79"/>
      <c r="E179" s="79">
        <f>E180</f>
        <v>19750</v>
      </c>
      <c r="F179" s="79"/>
      <c r="G179" s="79"/>
      <c r="H179" s="79"/>
      <c r="I179" s="79"/>
      <c r="J179" s="79"/>
      <c r="K179" s="80"/>
    </row>
    <row r="180" spans="1:12" x14ac:dyDescent="0.25">
      <c r="A180" s="64">
        <v>4511</v>
      </c>
      <c r="B180" s="62" t="s">
        <v>165</v>
      </c>
      <c r="C180" s="79">
        <f t="shared" si="81"/>
        <v>19750</v>
      </c>
      <c r="D180" s="79"/>
      <c r="E180" s="80">
        <v>19750</v>
      </c>
      <c r="F180" s="79"/>
      <c r="G180" s="79"/>
      <c r="H180" s="79"/>
      <c r="I180" s="79"/>
      <c r="J180" s="79"/>
      <c r="K180" s="80"/>
    </row>
    <row r="181" spans="1:12" x14ac:dyDescent="0.25">
      <c r="A181" s="55"/>
      <c r="B181" s="62"/>
      <c r="C181" s="80"/>
      <c r="D181" s="80"/>
      <c r="E181" s="80"/>
      <c r="F181" s="80"/>
      <c r="G181" s="80"/>
      <c r="H181" s="80"/>
      <c r="I181" s="80"/>
      <c r="J181" s="80"/>
      <c r="K181" s="80"/>
    </row>
    <row r="182" spans="1:12" x14ac:dyDescent="0.25">
      <c r="A182" s="55"/>
      <c r="B182" s="62"/>
      <c r="C182" s="80"/>
      <c r="D182" s="80"/>
      <c r="E182" s="80"/>
      <c r="F182" s="80"/>
      <c r="G182" s="80"/>
      <c r="H182" s="80"/>
      <c r="I182" s="80"/>
      <c r="J182" s="80"/>
      <c r="K182" s="80"/>
    </row>
    <row r="183" spans="1:12" x14ac:dyDescent="0.25">
      <c r="A183" s="55"/>
      <c r="B183" s="62"/>
      <c r="C183" s="80"/>
      <c r="D183" s="80"/>
      <c r="E183" s="80"/>
      <c r="F183" s="80"/>
      <c r="G183" s="80"/>
      <c r="H183" s="80"/>
      <c r="I183" s="80"/>
      <c r="J183" s="80"/>
      <c r="K183" s="80"/>
    </row>
    <row r="184" spans="1:12" x14ac:dyDescent="0.25">
      <c r="A184" s="55"/>
      <c r="B184" s="62"/>
      <c r="C184" s="80"/>
      <c r="D184" s="80"/>
      <c r="E184" s="80"/>
      <c r="F184" s="80"/>
      <c r="G184" s="80"/>
      <c r="H184" s="80"/>
      <c r="I184" s="80"/>
      <c r="J184" s="80"/>
      <c r="K184" s="80"/>
    </row>
    <row r="185" spans="1:12" x14ac:dyDescent="0.25">
      <c r="A185" s="55"/>
      <c r="B185" s="62"/>
      <c r="C185" s="80"/>
      <c r="D185" s="80"/>
      <c r="E185" s="80"/>
      <c r="F185" s="80"/>
      <c r="G185" s="80"/>
      <c r="H185" s="80"/>
      <c r="I185" s="80"/>
      <c r="J185" s="80"/>
      <c r="K185" s="80"/>
    </row>
    <row r="186" spans="1:12" x14ac:dyDescent="0.25">
      <c r="A186" s="55"/>
      <c r="B186" s="62"/>
      <c r="C186" s="80"/>
      <c r="D186" s="80"/>
      <c r="E186" s="80"/>
      <c r="F186" s="80"/>
      <c r="G186" s="80"/>
      <c r="H186" s="80"/>
      <c r="I186" s="80"/>
      <c r="J186" s="80"/>
      <c r="K186" s="80"/>
    </row>
    <row r="187" spans="1:12" x14ac:dyDescent="0.25">
      <c r="A187" s="55"/>
      <c r="B187" s="62"/>
      <c r="C187" s="80"/>
      <c r="D187" s="80"/>
      <c r="E187" s="80"/>
      <c r="F187" s="80"/>
      <c r="G187" s="80"/>
      <c r="H187" s="80"/>
      <c r="I187" s="80"/>
      <c r="J187" s="80"/>
      <c r="K187" s="80"/>
    </row>
    <row r="188" spans="1:12" x14ac:dyDescent="0.25">
      <c r="A188" s="55"/>
      <c r="B188" s="62"/>
      <c r="C188" s="80"/>
      <c r="D188" s="80"/>
      <c r="E188" s="80"/>
      <c r="F188" s="80"/>
      <c r="G188" s="80"/>
      <c r="H188" s="80"/>
      <c r="I188" s="80"/>
      <c r="J188" s="80"/>
      <c r="K188" s="80"/>
    </row>
    <row r="189" spans="1:12" x14ac:dyDescent="0.25">
      <c r="A189" s="55"/>
      <c r="B189" s="62"/>
      <c r="C189" s="80"/>
      <c r="D189" s="80"/>
      <c r="E189" s="80"/>
      <c r="F189" s="80"/>
      <c r="G189" s="80"/>
      <c r="H189" s="80"/>
      <c r="I189" s="80"/>
      <c r="J189" s="80"/>
      <c r="K189" s="80"/>
    </row>
    <row r="190" spans="1:12" x14ac:dyDescent="0.25">
      <c r="A190" s="55"/>
      <c r="B190" s="62"/>
      <c r="C190" s="80"/>
      <c r="D190" s="80"/>
      <c r="E190" s="80"/>
      <c r="F190" s="80"/>
      <c r="G190" s="80"/>
      <c r="H190" s="80"/>
      <c r="I190" s="80"/>
      <c r="J190" s="80"/>
      <c r="K190" s="80"/>
    </row>
    <row r="191" spans="1:12" x14ac:dyDescent="0.25">
      <c r="A191" s="55"/>
      <c r="B191" s="62"/>
      <c r="C191" s="80"/>
      <c r="D191" s="80"/>
      <c r="E191" s="80"/>
      <c r="F191" s="80"/>
      <c r="G191" s="80"/>
      <c r="H191" s="80"/>
      <c r="I191" s="80"/>
      <c r="J191" s="80"/>
      <c r="K191" s="80"/>
    </row>
    <row r="192" spans="1:12" x14ac:dyDescent="0.25">
      <c r="A192" s="55"/>
      <c r="B192" s="62"/>
      <c r="C192" s="80"/>
      <c r="D192" s="80"/>
      <c r="E192" s="80"/>
      <c r="F192" s="80"/>
      <c r="G192" s="80"/>
      <c r="H192" s="80"/>
      <c r="I192" s="80"/>
      <c r="J192" s="80"/>
      <c r="K192" s="80"/>
    </row>
    <row r="193" spans="1:11" x14ac:dyDescent="0.25">
      <c r="A193" s="55"/>
      <c r="B193" s="62"/>
      <c r="C193" s="80"/>
      <c r="D193" s="80"/>
      <c r="E193" s="80"/>
      <c r="F193" s="80"/>
      <c r="G193" s="80"/>
      <c r="H193" s="80"/>
      <c r="I193" s="80"/>
      <c r="J193" s="80"/>
      <c r="K193" s="80"/>
    </row>
    <row r="194" spans="1:11" x14ac:dyDescent="0.25">
      <c r="A194" s="55"/>
      <c r="B194" s="62"/>
      <c r="C194" s="80"/>
      <c r="D194" s="80"/>
      <c r="E194" s="80"/>
      <c r="F194" s="80"/>
      <c r="G194" s="80"/>
      <c r="H194" s="80"/>
      <c r="I194" s="80"/>
      <c r="J194" s="80"/>
      <c r="K194" s="80"/>
    </row>
    <row r="195" spans="1:11" x14ac:dyDescent="0.25">
      <c r="A195" s="55"/>
      <c r="B195" s="62"/>
      <c r="C195" s="80"/>
      <c r="D195" s="80"/>
      <c r="E195" s="80"/>
      <c r="F195" s="80"/>
      <c r="G195" s="80"/>
      <c r="H195" s="80"/>
      <c r="I195" s="80"/>
      <c r="J195" s="80"/>
      <c r="K195" s="80"/>
    </row>
    <row r="196" spans="1:11" x14ac:dyDescent="0.25">
      <c r="A196" s="55"/>
      <c r="B196" s="62"/>
      <c r="C196" s="80"/>
      <c r="D196" s="80"/>
      <c r="E196" s="80"/>
      <c r="F196" s="80"/>
      <c r="G196" s="80"/>
      <c r="H196" s="80"/>
      <c r="I196" s="80"/>
      <c r="J196" s="80"/>
      <c r="K196" s="80"/>
    </row>
    <row r="197" spans="1:11" x14ac:dyDescent="0.25">
      <c r="A197" s="55"/>
      <c r="B197" s="62"/>
      <c r="C197" s="80"/>
      <c r="D197" s="80"/>
      <c r="E197" s="80"/>
      <c r="F197" s="80"/>
      <c r="G197" s="80"/>
      <c r="H197" s="80"/>
      <c r="I197" s="80"/>
      <c r="J197" s="80"/>
      <c r="K197" s="80"/>
    </row>
    <row r="198" spans="1:11" x14ac:dyDescent="0.25">
      <c r="A198" s="55"/>
      <c r="B198" s="62"/>
      <c r="C198" s="80"/>
      <c r="D198" s="80"/>
      <c r="E198" s="80"/>
      <c r="F198" s="80"/>
      <c r="G198" s="80"/>
      <c r="H198" s="80"/>
      <c r="I198" s="80"/>
      <c r="J198" s="80"/>
      <c r="K198" s="80"/>
    </row>
    <row r="199" spans="1:11" x14ac:dyDescent="0.25">
      <c r="A199" s="55"/>
      <c r="B199" s="62"/>
      <c r="C199" s="80"/>
      <c r="D199" s="80"/>
      <c r="E199" s="80"/>
      <c r="F199" s="80"/>
      <c r="G199" s="80"/>
      <c r="H199" s="80"/>
      <c r="I199" s="80"/>
      <c r="J199" s="80"/>
      <c r="K199" s="80"/>
    </row>
    <row r="200" spans="1:11" x14ac:dyDescent="0.25">
      <c r="A200" s="55"/>
      <c r="B200" s="62"/>
      <c r="C200" s="80"/>
      <c r="D200" s="80"/>
      <c r="E200" s="80"/>
      <c r="F200" s="80"/>
      <c r="G200" s="80"/>
      <c r="H200" s="80"/>
      <c r="I200" s="80"/>
      <c r="J200" s="80"/>
      <c r="K200" s="80"/>
    </row>
  </sheetData>
  <mergeCells count="1">
    <mergeCell ref="A1:K1"/>
  </mergeCells>
  <pageMargins left="0.70866141732283472" right="0.70866141732283472" top="0.35433070866141736" bottom="0.15748031496062992" header="0.31496062992125984" footer="0.31496062992125984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16D7-D2E9-4B30-88A1-9912C81FF47D}">
  <sheetPr>
    <pageSetUpPr fitToPage="1"/>
  </sheetPr>
  <dimension ref="A1:I36"/>
  <sheetViews>
    <sheetView topLeftCell="A13" workbookViewId="0">
      <selection activeCell="A27" sqref="A27"/>
    </sheetView>
  </sheetViews>
  <sheetFormatPr defaultRowHeight="15" x14ac:dyDescent="0.25"/>
  <cols>
    <col min="1" max="1" width="20.28515625" customWidth="1"/>
  </cols>
  <sheetData>
    <row r="1" spans="1:9" ht="15.75" x14ac:dyDescent="0.25">
      <c r="A1" s="179" t="s">
        <v>140</v>
      </c>
      <c r="B1" s="179"/>
      <c r="C1" s="179"/>
      <c r="D1" s="179"/>
      <c r="E1" s="179"/>
      <c r="F1" s="179"/>
      <c r="G1" s="179"/>
      <c r="H1" s="179"/>
      <c r="I1" s="179"/>
    </row>
    <row r="2" spans="1:9" ht="15.75" x14ac:dyDescent="0.25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5.75" x14ac:dyDescent="0.25">
      <c r="A3" s="120"/>
      <c r="B3" s="120"/>
      <c r="C3" s="120"/>
      <c r="D3" s="120"/>
      <c r="E3" s="120"/>
      <c r="F3" s="120"/>
      <c r="G3" s="120"/>
      <c r="H3" s="120"/>
      <c r="I3" s="120"/>
    </row>
    <row r="4" spans="1:9" ht="15.75" x14ac:dyDescent="0.25">
      <c r="B4" s="120"/>
      <c r="C4" s="120"/>
      <c r="D4" s="120"/>
      <c r="E4" s="120"/>
      <c r="F4" s="120"/>
      <c r="G4" s="120"/>
      <c r="H4" s="120"/>
      <c r="I4" s="120"/>
    </row>
    <row r="5" spans="1:9" ht="15.75" x14ac:dyDescent="0.25">
      <c r="A5" s="120"/>
      <c r="B5" s="120"/>
      <c r="C5" s="120"/>
      <c r="D5" s="120"/>
      <c r="E5" s="120"/>
      <c r="F5" s="120"/>
      <c r="G5" s="120"/>
      <c r="H5" s="120"/>
      <c r="I5" s="120"/>
    </row>
    <row r="6" spans="1:9" ht="15.75" x14ac:dyDescent="0.25">
      <c r="A6" s="130">
        <f>SUM(A11+A12+A13+A14+A15+A18+A19+A20)</f>
        <v>2920324.78</v>
      </c>
      <c r="B6" s="121" t="s">
        <v>157</v>
      </c>
      <c r="C6" s="122"/>
      <c r="D6" s="122"/>
      <c r="E6" s="122"/>
      <c r="F6" s="122"/>
      <c r="G6" s="122"/>
      <c r="H6" s="122"/>
      <c r="I6" s="122"/>
    </row>
    <row r="7" spans="1:9" x14ac:dyDescent="0.25">
      <c r="A7" s="123">
        <v>2226025</v>
      </c>
      <c r="B7" s="124" t="s">
        <v>141</v>
      </c>
      <c r="C7" s="122"/>
      <c r="D7" s="122"/>
      <c r="E7" s="122"/>
      <c r="F7" s="122"/>
      <c r="G7" s="122"/>
      <c r="H7" s="122"/>
      <c r="I7" s="122"/>
    </row>
    <row r="8" spans="1:9" x14ac:dyDescent="0.25">
      <c r="A8" s="123">
        <v>107750</v>
      </c>
      <c r="B8" s="124" t="s">
        <v>142</v>
      </c>
      <c r="C8" s="122"/>
      <c r="D8" s="122"/>
      <c r="E8" s="122"/>
      <c r="F8" s="122"/>
      <c r="G8" s="122"/>
      <c r="H8" s="122"/>
      <c r="I8" s="122"/>
    </row>
    <row r="9" spans="1:9" x14ac:dyDescent="0.25">
      <c r="A9" s="123">
        <v>40000</v>
      </c>
      <c r="B9" s="124" t="s">
        <v>143</v>
      </c>
      <c r="C9" s="122"/>
      <c r="D9" s="122"/>
      <c r="E9" s="122"/>
      <c r="F9" s="122"/>
      <c r="G9" s="122"/>
      <c r="H9" s="122"/>
      <c r="I9" s="122"/>
    </row>
    <row r="10" spans="1:9" s="83" customFormat="1" x14ac:dyDescent="0.25">
      <c r="A10" s="123">
        <v>1500</v>
      </c>
      <c r="B10" s="124" t="s">
        <v>177</v>
      </c>
      <c r="C10" s="122"/>
      <c r="D10" s="122"/>
      <c r="E10" s="122"/>
      <c r="F10" s="122"/>
      <c r="G10" s="122"/>
      <c r="H10" s="122"/>
      <c r="I10" s="122"/>
    </row>
    <row r="11" spans="1:9" x14ac:dyDescent="0.25">
      <c r="A11" s="125">
        <f>SUM(A7:A10)</f>
        <v>2375275</v>
      </c>
      <c r="B11" s="126" t="s">
        <v>144</v>
      </c>
      <c r="C11" s="122"/>
      <c r="D11" s="122"/>
      <c r="E11" s="122"/>
      <c r="F11" s="122"/>
      <c r="G11" s="122"/>
      <c r="H11" s="122"/>
      <c r="I11" s="122"/>
    </row>
    <row r="12" spans="1:9" x14ac:dyDescent="0.25">
      <c r="A12" s="127">
        <v>3000</v>
      </c>
      <c r="B12" s="128" t="s">
        <v>145</v>
      </c>
      <c r="C12" s="122"/>
      <c r="D12" s="122"/>
      <c r="E12" s="122"/>
      <c r="F12" s="122"/>
      <c r="G12" s="122"/>
      <c r="H12" s="122"/>
      <c r="I12" s="122"/>
    </row>
    <row r="13" spans="1:9" x14ac:dyDescent="0.25">
      <c r="A13" s="127">
        <v>3000</v>
      </c>
      <c r="B13" s="128" t="s">
        <v>146</v>
      </c>
      <c r="C13" s="122"/>
      <c r="D13" s="122"/>
      <c r="E13" s="122"/>
      <c r="F13" s="122"/>
      <c r="G13" s="122"/>
      <c r="H13" s="122"/>
      <c r="I13" s="122"/>
    </row>
    <row r="14" spans="1:9" x14ac:dyDescent="0.25">
      <c r="A14" s="127">
        <v>142120</v>
      </c>
      <c r="B14" s="128" t="s">
        <v>162</v>
      </c>
      <c r="C14" s="122"/>
      <c r="D14" s="122"/>
      <c r="E14" s="122"/>
      <c r="F14" s="122"/>
      <c r="G14" s="122"/>
      <c r="H14" s="122"/>
      <c r="I14" s="122"/>
    </row>
    <row r="15" spans="1:9" x14ac:dyDescent="0.25">
      <c r="A15" s="127">
        <v>72850.5</v>
      </c>
      <c r="B15" s="128" t="s">
        <v>147</v>
      </c>
      <c r="C15" s="122"/>
      <c r="D15" s="122"/>
      <c r="E15" s="122"/>
      <c r="F15" s="122"/>
      <c r="G15" s="122"/>
      <c r="H15" s="122"/>
      <c r="I15" s="122"/>
    </row>
    <row r="16" spans="1:9" x14ac:dyDescent="0.25">
      <c r="A16" s="123">
        <v>39377</v>
      </c>
      <c r="B16" s="124" t="s">
        <v>148</v>
      </c>
      <c r="C16" s="122"/>
      <c r="D16" s="122"/>
      <c r="E16" s="122"/>
      <c r="F16" s="122"/>
      <c r="G16" s="122"/>
      <c r="H16" s="122"/>
      <c r="I16" s="122"/>
    </row>
    <row r="17" spans="1:9" x14ac:dyDescent="0.25">
      <c r="A17" s="123">
        <v>159160.28</v>
      </c>
      <c r="B17" s="124" t="s">
        <v>149</v>
      </c>
      <c r="C17" s="122"/>
      <c r="D17" s="122"/>
      <c r="E17" s="122"/>
      <c r="F17" s="122"/>
      <c r="G17" s="122"/>
      <c r="H17" s="122"/>
      <c r="I17" s="122"/>
    </row>
    <row r="18" spans="1:9" x14ac:dyDescent="0.25">
      <c r="A18" s="125">
        <f>SUM(A16:A17)</f>
        <v>198537.28</v>
      </c>
      <c r="B18" s="126" t="s">
        <v>150</v>
      </c>
      <c r="C18" s="122"/>
      <c r="D18" s="122"/>
      <c r="E18" s="122"/>
      <c r="F18" s="122"/>
      <c r="G18" s="122"/>
      <c r="H18" s="122"/>
      <c r="I18" s="122"/>
    </row>
    <row r="19" spans="1:9" x14ac:dyDescent="0.25">
      <c r="A19" s="125">
        <v>5247</v>
      </c>
      <c r="B19" s="126" t="s">
        <v>151</v>
      </c>
      <c r="C19" s="122"/>
      <c r="D19" s="122"/>
      <c r="E19" s="122"/>
      <c r="F19" s="122"/>
      <c r="G19" s="122"/>
      <c r="H19" s="122"/>
      <c r="I19" s="122"/>
    </row>
    <row r="20" spans="1:9" x14ac:dyDescent="0.25">
      <c r="A20" s="127">
        <v>120295</v>
      </c>
      <c r="B20" s="128" t="s">
        <v>152</v>
      </c>
      <c r="C20" s="122"/>
      <c r="D20" s="122"/>
      <c r="E20" s="122"/>
      <c r="F20" s="122"/>
      <c r="G20" s="122"/>
      <c r="H20" s="122"/>
      <c r="I20" s="122"/>
    </row>
    <row r="21" spans="1:9" s="83" customFormat="1" x14ac:dyDescent="0.25">
      <c r="A21" s="127"/>
      <c r="B21" s="128"/>
      <c r="C21" s="122"/>
      <c r="D21" s="122"/>
      <c r="E21" s="122"/>
      <c r="F21" s="122"/>
      <c r="G21" s="122"/>
      <c r="H21" s="122"/>
      <c r="I21" s="122"/>
    </row>
    <row r="22" spans="1:9" s="83" customFormat="1" x14ac:dyDescent="0.25">
      <c r="A22" s="127"/>
      <c r="B22" s="128"/>
      <c r="C22" s="122"/>
      <c r="D22" s="122"/>
      <c r="E22" s="122"/>
      <c r="F22" s="122"/>
      <c r="G22" s="122"/>
      <c r="H22" s="122"/>
      <c r="I22" s="122"/>
    </row>
    <row r="23" spans="1:9" s="83" customFormat="1" x14ac:dyDescent="0.25">
      <c r="A23" s="127" t="s">
        <v>158</v>
      </c>
      <c r="B23" s="128"/>
      <c r="C23" s="122"/>
      <c r="D23" s="122"/>
      <c r="E23" s="122"/>
      <c r="F23" s="122"/>
      <c r="G23" s="122"/>
      <c r="H23" s="122"/>
      <c r="I23" s="122"/>
    </row>
    <row r="24" spans="1:9" s="83" customFormat="1" x14ac:dyDescent="0.25">
      <c r="A24" s="127" t="s">
        <v>176</v>
      </c>
      <c r="B24" s="128"/>
      <c r="C24" s="122"/>
      <c r="D24" s="122"/>
      <c r="E24" s="122"/>
      <c r="F24" s="122"/>
      <c r="G24" s="122"/>
      <c r="H24" s="122"/>
      <c r="I24" s="122"/>
    </row>
    <row r="25" spans="1:9" s="83" customFormat="1" x14ac:dyDescent="0.25">
      <c r="A25" s="127" t="s">
        <v>159</v>
      </c>
      <c r="B25" s="128"/>
      <c r="C25" s="122"/>
      <c r="D25" s="122"/>
      <c r="E25" s="122"/>
      <c r="F25" s="122"/>
      <c r="G25" s="122"/>
      <c r="H25" s="122"/>
      <c r="I25" s="122"/>
    </row>
    <row r="26" spans="1:9" s="83" customFormat="1" x14ac:dyDescent="0.25">
      <c r="A26" s="127"/>
      <c r="B26" s="128"/>
      <c r="C26" s="122"/>
      <c r="D26" s="122"/>
      <c r="E26" s="122"/>
      <c r="F26" s="122"/>
      <c r="G26" s="122"/>
      <c r="H26" s="122"/>
      <c r="I26" s="122"/>
    </row>
    <row r="27" spans="1:9" x14ac:dyDescent="0.25">
      <c r="A27" s="124" t="s">
        <v>179</v>
      </c>
      <c r="B27" s="129"/>
      <c r="C27" s="122"/>
      <c r="D27" s="122"/>
      <c r="E27" s="122"/>
      <c r="F27" s="122"/>
      <c r="G27" s="122"/>
      <c r="H27" s="122"/>
      <c r="I27" s="122"/>
    </row>
    <row r="28" spans="1:9" x14ac:dyDescent="0.25">
      <c r="A28" s="124"/>
      <c r="B28" s="124"/>
      <c r="C28" s="122"/>
      <c r="D28" s="122"/>
      <c r="E28" s="122"/>
      <c r="F28" s="122"/>
      <c r="G28" s="122"/>
      <c r="H28" s="122"/>
      <c r="I28" s="122"/>
    </row>
    <row r="29" spans="1:9" x14ac:dyDescent="0.25">
      <c r="A29" s="124" t="s">
        <v>153</v>
      </c>
      <c r="B29" s="129"/>
      <c r="C29" s="122"/>
      <c r="D29" s="122"/>
      <c r="E29" s="122"/>
      <c r="F29" s="122"/>
      <c r="G29" s="122"/>
      <c r="H29" s="122"/>
      <c r="I29" s="122"/>
    </row>
    <row r="30" spans="1:9" x14ac:dyDescent="0.25">
      <c r="A30" s="124" t="s">
        <v>160</v>
      </c>
      <c r="B30" s="124"/>
      <c r="C30" s="122"/>
      <c r="D30" s="122"/>
      <c r="E30" s="122"/>
      <c r="F30" s="122"/>
      <c r="G30" s="122"/>
      <c r="H30" s="122"/>
      <c r="I30" s="122"/>
    </row>
    <row r="31" spans="1:9" x14ac:dyDescent="0.25">
      <c r="A31" s="124" t="s">
        <v>161</v>
      </c>
      <c r="B31" s="124"/>
      <c r="C31" s="122"/>
      <c r="D31" s="122"/>
      <c r="E31" s="122"/>
      <c r="F31" s="122"/>
      <c r="G31" s="122"/>
      <c r="H31" s="122"/>
      <c r="I31" s="122"/>
    </row>
    <row r="32" spans="1:9" x14ac:dyDescent="0.25">
      <c r="A32" s="124"/>
      <c r="B32" s="124"/>
      <c r="C32" s="122"/>
      <c r="D32" s="122"/>
      <c r="E32" s="122"/>
      <c r="F32" s="122"/>
      <c r="G32" s="122"/>
      <c r="H32" s="122"/>
      <c r="I32" s="122"/>
    </row>
    <row r="33" spans="1:9" x14ac:dyDescent="0.25">
      <c r="A33" s="124"/>
      <c r="B33" s="124"/>
      <c r="C33" s="122"/>
      <c r="D33" s="122"/>
      <c r="E33" s="122"/>
      <c r="F33" s="122"/>
      <c r="G33" s="122"/>
      <c r="H33" s="122"/>
      <c r="I33" s="122"/>
    </row>
    <row r="34" spans="1:9" x14ac:dyDescent="0.25">
      <c r="A34" s="124"/>
      <c r="B34" s="124"/>
      <c r="C34" s="122"/>
      <c r="D34" s="122"/>
      <c r="E34" s="122"/>
      <c r="F34" s="122" t="s">
        <v>154</v>
      </c>
      <c r="G34" s="122"/>
      <c r="H34" s="122"/>
      <c r="I34" s="122"/>
    </row>
    <row r="35" spans="1:9" x14ac:dyDescent="0.25">
      <c r="A35" s="124"/>
      <c r="B35" s="124"/>
      <c r="C35" s="122"/>
      <c r="D35" s="122"/>
      <c r="E35" s="122"/>
      <c r="F35" s="122" t="s">
        <v>155</v>
      </c>
      <c r="G35" s="122"/>
      <c r="H35" s="122"/>
      <c r="I35" s="122"/>
    </row>
    <row r="36" spans="1:9" x14ac:dyDescent="0.25">
      <c r="A36" s="124"/>
      <c r="B36" s="124"/>
      <c r="C36" s="122"/>
      <c r="D36" s="122"/>
      <c r="E36" s="122"/>
      <c r="F36" s="122" t="s">
        <v>156</v>
      </c>
      <c r="G36" s="122"/>
      <c r="H36" s="122"/>
      <c r="I36" s="122"/>
    </row>
  </sheetData>
  <mergeCells count="1">
    <mergeCell ref="A1:I1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POSEBNI DIO</vt:lpstr>
      <vt:lpstr>POSEBNI DIO Razina 2</vt:lpstr>
      <vt:lpstr>POSEBNI DIO Razina 4</vt:lpstr>
      <vt:lpstr>Obrazloženje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</cp:lastModifiedBy>
  <cp:lastPrinted>2025-06-09T07:49:31Z</cp:lastPrinted>
  <dcterms:created xsi:type="dcterms:W3CDTF">2022-08-12T12:51:27Z</dcterms:created>
  <dcterms:modified xsi:type="dcterms:W3CDTF">2023-12-20T12:45:23Z</dcterms:modified>
</cp:coreProperties>
</file>