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cun\Documents\2025. GODINA\FINANCIJSKI PLANOVI\"/>
    </mc:Choice>
  </mc:AlternateContent>
  <xr:revisionPtr revIDLastSave="0" documentId="13_ncr:1_{22763B1E-E3B8-4772-88E3-895A107D4F6A}" xr6:coauthVersionLast="37" xr6:coauthVersionMax="37" xr10:uidLastSave="{00000000-0000-0000-0000-000000000000}"/>
  <bookViews>
    <workbookView xWindow="0" yWindow="0" windowWidth="28800" windowHeight="12225" firstSheet="1" activeTab="6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9" r:id="rId5"/>
    <sheet name="POSEBNI DIO Razina 2" sheetId="8" r:id="rId6"/>
    <sheet name="POSEBNI DIO Razina 4" sheetId="2" r:id="rId7"/>
    <sheet name="Obrazloženje" sheetId="11" r:id="rId8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2" l="1"/>
  <c r="M8" i="2" s="1"/>
  <c r="M7" i="2" s="1"/>
  <c r="M4" i="2" s="1"/>
  <c r="F27" i="1" l="1"/>
  <c r="E127" i="2"/>
  <c r="F127" i="2"/>
  <c r="G127" i="2"/>
  <c r="G199" i="2"/>
  <c r="Q201" i="2"/>
  <c r="P157" i="2" l="1"/>
  <c r="P158" i="2"/>
  <c r="P159" i="2"/>
  <c r="P162" i="2"/>
  <c r="P163" i="2"/>
  <c r="P164" i="2"/>
  <c r="P166" i="2"/>
  <c r="P167" i="2"/>
  <c r="P168" i="2"/>
  <c r="P169" i="2"/>
  <c r="P170" i="2"/>
  <c r="P171" i="2"/>
  <c r="P173" i="2"/>
  <c r="P174" i="2"/>
  <c r="P175" i="2"/>
  <c r="P176" i="2"/>
  <c r="P177" i="2"/>
  <c r="P178" i="2"/>
  <c r="P179" i="2"/>
  <c r="P180" i="2"/>
  <c r="P181" i="2"/>
  <c r="P182" i="2"/>
  <c r="P184" i="2"/>
  <c r="P185" i="2"/>
  <c r="P186" i="2"/>
  <c r="P187" i="2"/>
  <c r="P188" i="2"/>
  <c r="P189" i="2"/>
  <c r="P192" i="2"/>
  <c r="P194" i="2"/>
  <c r="P196" i="2"/>
  <c r="P199" i="2"/>
  <c r="P201" i="2"/>
  <c r="P202" i="2"/>
  <c r="P203" i="2"/>
  <c r="P205" i="2"/>
  <c r="P207" i="2"/>
  <c r="P84" i="2"/>
  <c r="P85" i="2"/>
  <c r="P86" i="2"/>
  <c r="P89" i="2"/>
  <c r="P90" i="2"/>
  <c r="P91" i="2"/>
  <c r="P93" i="2"/>
  <c r="P94" i="2"/>
  <c r="P95" i="2"/>
  <c r="P96" i="2"/>
  <c r="P97" i="2"/>
  <c r="P98" i="2"/>
  <c r="P100" i="2"/>
  <c r="P101" i="2"/>
  <c r="P102" i="2"/>
  <c r="P103" i="2"/>
  <c r="P104" i="2"/>
  <c r="P105" i="2"/>
  <c r="P106" i="2"/>
  <c r="P107" i="2"/>
  <c r="P108" i="2"/>
  <c r="P109" i="2"/>
  <c r="P111" i="2"/>
  <c r="P112" i="2"/>
  <c r="P113" i="2"/>
  <c r="P114" i="2"/>
  <c r="P115" i="2"/>
  <c r="P116" i="2"/>
  <c r="P119" i="2"/>
  <c r="P121" i="2"/>
  <c r="P123" i="2"/>
  <c r="P127" i="2"/>
  <c r="P128" i="2"/>
  <c r="P129" i="2"/>
  <c r="P130" i="2"/>
  <c r="P132" i="2"/>
  <c r="P134" i="2"/>
  <c r="P10" i="2"/>
  <c r="P11" i="2"/>
  <c r="P12" i="2"/>
  <c r="P15" i="2"/>
  <c r="P16" i="2"/>
  <c r="P17" i="2"/>
  <c r="P19" i="2"/>
  <c r="P20" i="2"/>
  <c r="P21" i="2"/>
  <c r="P22" i="2"/>
  <c r="P23" i="2"/>
  <c r="P24" i="2"/>
  <c r="P26" i="2"/>
  <c r="P27" i="2"/>
  <c r="P28" i="2"/>
  <c r="P29" i="2"/>
  <c r="P30" i="2"/>
  <c r="P31" i="2"/>
  <c r="P32" i="2"/>
  <c r="P33" i="2"/>
  <c r="P34" i="2"/>
  <c r="P35" i="2"/>
  <c r="P37" i="2"/>
  <c r="P38" i="2"/>
  <c r="P39" i="2"/>
  <c r="P40" i="2"/>
  <c r="P41" i="2"/>
  <c r="P42" i="2"/>
  <c r="P45" i="2"/>
  <c r="P47" i="2"/>
  <c r="P49" i="2"/>
  <c r="P54" i="2"/>
  <c r="P55" i="2"/>
  <c r="P56" i="2"/>
  <c r="P58" i="2"/>
  <c r="P60" i="2"/>
  <c r="R10" i="2"/>
  <c r="R11" i="2"/>
  <c r="R12" i="2"/>
  <c r="R15" i="2"/>
  <c r="R16" i="2"/>
  <c r="R17" i="2"/>
  <c r="R19" i="2"/>
  <c r="R20" i="2"/>
  <c r="R21" i="2"/>
  <c r="R22" i="2"/>
  <c r="R23" i="2"/>
  <c r="R24" i="2"/>
  <c r="R26" i="2"/>
  <c r="R27" i="2"/>
  <c r="R28" i="2"/>
  <c r="R29" i="2"/>
  <c r="R30" i="2"/>
  <c r="R31" i="2"/>
  <c r="R32" i="2"/>
  <c r="R33" i="2"/>
  <c r="R34" i="2"/>
  <c r="R35" i="2"/>
  <c r="R37" i="2"/>
  <c r="R38" i="2"/>
  <c r="R39" i="2"/>
  <c r="R40" i="2"/>
  <c r="R41" i="2"/>
  <c r="R42" i="2"/>
  <c r="R45" i="2"/>
  <c r="R47" i="2"/>
  <c r="R49" i="2"/>
  <c r="R54" i="2"/>
  <c r="R55" i="2"/>
  <c r="R56" i="2"/>
  <c r="R58" i="2"/>
  <c r="R60" i="2"/>
  <c r="R84" i="2"/>
  <c r="R85" i="2"/>
  <c r="R86" i="2"/>
  <c r="R89" i="2"/>
  <c r="R90" i="2"/>
  <c r="R91" i="2"/>
  <c r="R93" i="2"/>
  <c r="R94" i="2"/>
  <c r="R95" i="2"/>
  <c r="R96" i="2"/>
  <c r="R97" i="2"/>
  <c r="R98" i="2"/>
  <c r="R100" i="2"/>
  <c r="R101" i="2"/>
  <c r="R102" i="2"/>
  <c r="R103" i="2"/>
  <c r="R104" i="2"/>
  <c r="R105" i="2"/>
  <c r="R106" i="2"/>
  <c r="R107" i="2"/>
  <c r="R108" i="2"/>
  <c r="R109" i="2"/>
  <c r="R111" i="2"/>
  <c r="R112" i="2"/>
  <c r="R113" i="2"/>
  <c r="R114" i="2"/>
  <c r="R115" i="2"/>
  <c r="R116" i="2"/>
  <c r="R119" i="2"/>
  <c r="R121" i="2"/>
  <c r="R123" i="2"/>
  <c r="R127" i="2"/>
  <c r="R128" i="2"/>
  <c r="R129" i="2"/>
  <c r="R130" i="2"/>
  <c r="R132" i="2"/>
  <c r="R134" i="2"/>
  <c r="R157" i="2"/>
  <c r="R158" i="2"/>
  <c r="R159" i="2"/>
  <c r="R162" i="2"/>
  <c r="R163" i="2"/>
  <c r="R164" i="2"/>
  <c r="R166" i="2"/>
  <c r="R167" i="2"/>
  <c r="R168" i="2"/>
  <c r="R169" i="2"/>
  <c r="R170" i="2"/>
  <c r="R171" i="2"/>
  <c r="R173" i="2"/>
  <c r="R174" i="2"/>
  <c r="R175" i="2"/>
  <c r="R176" i="2"/>
  <c r="R177" i="2"/>
  <c r="R178" i="2"/>
  <c r="R179" i="2"/>
  <c r="R180" i="2"/>
  <c r="R181" i="2"/>
  <c r="R182" i="2"/>
  <c r="R184" i="2"/>
  <c r="R185" i="2"/>
  <c r="R186" i="2"/>
  <c r="R187" i="2"/>
  <c r="R188" i="2"/>
  <c r="R189" i="2"/>
  <c r="R192" i="2"/>
  <c r="R194" i="2"/>
  <c r="R196" i="2"/>
  <c r="R201" i="2"/>
  <c r="R202" i="2"/>
  <c r="R203" i="2"/>
  <c r="R205" i="2"/>
  <c r="R207" i="2"/>
  <c r="Q157" i="2"/>
  <c r="Q158" i="2"/>
  <c r="Q159" i="2"/>
  <c r="Q162" i="2"/>
  <c r="Q163" i="2"/>
  <c r="Q164" i="2"/>
  <c r="Q166" i="2"/>
  <c r="Q167" i="2"/>
  <c r="Q168" i="2"/>
  <c r="Q169" i="2"/>
  <c r="Q170" i="2"/>
  <c r="Q171" i="2"/>
  <c r="Q173" i="2"/>
  <c r="Q174" i="2"/>
  <c r="Q175" i="2"/>
  <c r="Q176" i="2"/>
  <c r="Q177" i="2"/>
  <c r="Q178" i="2"/>
  <c r="Q179" i="2"/>
  <c r="Q180" i="2"/>
  <c r="Q181" i="2"/>
  <c r="Q182" i="2"/>
  <c r="Q184" i="2"/>
  <c r="Q185" i="2"/>
  <c r="Q186" i="2"/>
  <c r="Q187" i="2"/>
  <c r="Q188" i="2"/>
  <c r="Q189" i="2"/>
  <c r="Q192" i="2"/>
  <c r="Q194" i="2"/>
  <c r="Q196" i="2"/>
  <c r="Q198" i="2"/>
  <c r="Q199" i="2"/>
  <c r="Q202" i="2"/>
  <c r="Q203" i="2"/>
  <c r="Q205" i="2"/>
  <c r="Q207" i="2"/>
  <c r="Q84" i="2"/>
  <c r="Q85" i="2"/>
  <c r="Q86" i="2"/>
  <c r="Q89" i="2"/>
  <c r="Q90" i="2"/>
  <c r="Q91" i="2"/>
  <c r="Q93" i="2"/>
  <c r="Q94" i="2"/>
  <c r="Q95" i="2"/>
  <c r="Q96" i="2"/>
  <c r="Q97" i="2"/>
  <c r="Q98" i="2"/>
  <c r="Q100" i="2"/>
  <c r="Q101" i="2"/>
  <c r="Q102" i="2"/>
  <c r="Q103" i="2"/>
  <c r="Q104" i="2"/>
  <c r="Q105" i="2"/>
  <c r="Q106" i="2"/>
  <c r="Q107" i="2"/>
  <c r="Q108" i="2"/>
  <c r="Q109" i="2"/>
  <c r="Q111" i="2"/>
  <c r="Q112" i="2"/>
  <c r="Q113" i="2"/>
  <c r="Q114" i="2"/>
  <c r="Q115" i="2"/>
  <c r="Q116" i="2"/>
  <c r="Q119" i="2"/>
  <c r="Q120" i="2"/>
  <c r="Q121" i="2"/>
  <c r="Q123" i="2"/>
  <c r="Q127" i="2"/>
  <c r="Q128" i="2"/>
  <c r="Q129" i="2"/>
  <c r="Q130" i="2"/>
  <c r="Q132" i="2"/>
  <c r="Q134" i="2"/>
  <c r="Q10" i="2"/>
  <c r="Q11" i="2"/>
  <c r="Q12" i="2"/>
  <c r="Q15" i="2"/>
  <c r="Q16" i="2"/>
  <c r="Q17" i="2"/>
  <c r="Q19" i="2"/>
  <c r="Q20" i="2"/>
  <c r="Q21" i="2"/>
  <c r="Q22" i="2"/>
  <c r="Q23" i="2"/>
  <c r="Q24" i="2"/>
  <c r="Q26" i="2"/>
  <c r="Q27" i="2"/>
  <c r="Q28" i="2"/>
  <c r="Q29" i="2"/>
  <c r="Q30" i="2"/>
  <c r="Q31" i="2"/>
  <c r="Q32" i="2"/>
  <c r="Q33" i="2"/>
  <c r="Q34" i="2"/>
  <c r="Q35" i="2"/>
  <c r="Q37" i="2"/>
  <c r="Q38" i="2"/>
  <c r="Q39" i="2"/>
  <c r="Q40" i="2"/>
  <c r="Q41" i="2"/>
  <c r="Q42" i="2"/>
  <c r="Q45" i="2"/>
  <c r="Q47" i="2"/>
  <c r="Q49" i="2"/>
  <c r="Q54" i="2"/>
  <c r="Q55" i="2"/>
  <c r="Q56" i="2"/>
  <c r="Q58" i="2"/>
  <c r="Q60" i="2"/>
  <c r="S10" i="2"/>
  <c r="S11" i="2"/>
  <c r="S12" i="2"/>
  <c r="S15" i="2"/>
  <c r="S16" i="2"/>
  <c r="S17" i="2"/>
  <c r="S19" i="2"/>
  <c r="S20" i="2"/>
  <c r="S21" i="2"/>
  <c r="S22" i="2"/>
  <c r="S23" i="2"/>
  <c r="S24" i="2"/>
  <c r="S26" i="2"/>
  <c r="S27" i="2"/>
  <c r="S28" i="2"/>
  <c r="S29" i="2"/>
  <c r="S30" i="2"/>
  <c r="S31" i="2"/>
  <c r="S32" i="2"/>
  <c r="S33" i="2"/>
  <c r="S34" i="2"/>
  <c r="S35" i="2"/>
  <c r="S37" i="2"/>
  <c r="S38" i="2"/>
  <c r="S39" i="2"/>
  <c r="S40" i="2"/>
  <c r="S41" i="2"/>
  <c r="S42" i="2"/>
  <c r="S45" i="2"/>
  <c r="S47" i="2"/>
  <c r="S49" i="2"/>
  <c r="S54" i="2"/>
  <c r="S55" i="2"/>
  <c r="S56" i="2"/>
  <c r="S58" i="2"/>
  <c r="S60" i="2"/>
  <c r="S157" i="2"/>
  <c r="S158" i="2"/>
  <c r="S159" i="2"/>
  <c r="S162" i="2"/>
  <c r="S163" i="2"/>
  <c r="S164" i="2"/>
  <c r="S166" i="2"/>
  <c r="S167" i="2"/>
  <c r="S168" i="2"/>
  <c r="S169" i="2"/>
  <c r="S170" i="2"/>
  <c r="S171" i="2"/>
  <c r="S173" i="2"/>
  <c r="S174" i="2"/>
  <c r="S175" i="2"/>
  <c r="S176" i="2"/>
  <c r="S177" i="2"/>
  <c r="S178" i="2"/>
  <c r="S179" i="2"/>
  <c r="S180" i="2"/>
  <c r="S181" i="2"/>
  <c r="S182" i="2"/>
  <c r="S184" i="2"/>
  <c r="S185" i="2"/>
  <c r="S186" i="2"/>
  <c r="S187" i="2"/>
  <c r="S188" i="2"/>
  <c r="S189" i="2"/>
  <c r="S192" i="2"/>
  <c r="S194" i="2"/>
  <c r="S196" i="2"/>
  <c r="S198" i="2"/>
  <c r="S199" i="2"/>
  <c r="S201" i="2"/>
  <c r="S202" i="2"/>
  <c r="S203" i="2"/>
  <c r="S205" i="2"/>
  <c r="S207" i="2"/>
  <c r="S84" i="2"/>
  <c r="S85" i="2"/>
  <c r="S86" i="2"/>
  <c r="S89" i="2"/>
  <c r="S90" i="2"/>
  <c r="S91" i="2"/>
  <c r="S93" i="2"/>
  <c r="S94" i="2"/>
  <c r="S95" i="2"/>
  <c r="S96" i="2"/>
  <c r="S97" i="2"/>
  <c r="S98" i="2"/>
  <c r="S100" i="2"/>
  <c r="S101" i="2"/>
  <c r="S102" i="2"/>
  <c r="S103" i="2"/>
  <c r="S104" i="2"/>
  <c r="S105" i="2"/>
  <c r="S106" i="2"/>
  <c r="S107" i="2"/>
  <c r="S108" i="2"/>
  <c r="S109" i="2"/>
  <c r="S111" i="2"/>
  <c r="S112" i="2"/>
  <c r="S113" i="2"/>
  <c r="S114" i="2"/>
  <c r="S115" i="2"/>
  <c r="S116" i="2"/>
  <c r="S119" i="2"/>
  <c r="S120" i="2"/>
  <c r="S121" i="2"/>
  <c r="S123" i="2"/>
  <c r="S127" i="2"/>
  <c r="S128" i="2"/>
  <c r="S129" i="2"/>
  <c r="S130" i="2"/>
  <c r="S132" i="2"/>
  <c r="S134" i="2"/>
  <c r="P9" i="2" l="1"/>
  <c r="J9" i="2"/>
  <c r="F199" i="2" l="1"/>
  <c r="E199" i="2"/>
  <c r="E156" i="2"/>
  <c r="D110" i="2"/>
  <c r="D99" i="2"/>
  <c r="D92" i="2"/>
  <c r="D120" i="2"/>
  <c r="E120" i="2"/>
  <c r="F120" i="2"/>
  <c r="R120" i="2" s="1"/>
  <c r="G120" i="2"/>
  <c r="P120" i="2" s="1"/>
  <c r="E92" i="2"/>
  <c r="E83" i="2"/>
  <c r="L83" i="2"/>
  <c r="L88" i="2"/>
  <c r="F92" i="2"/>
  <c r="R199" i="2" l="1"/>
  <c r="G12" i="1"/>
  <c r="G11" i="1"/>
  <c r="F103" i="3"/>
  <c r="E103" i="3"/>
  <c r="F11" i="3" l="1"/>
  <c r="F95" i="3"/>
  <c r="F64" i="3"/>
  <c r="F63" i="3" s="1"/>
  <c r="F73" i="3"/>
  <c r="F87" i="3"/>
  <c r="F84" i="3"/>
  <c r="F21" i="3" l="1"/>
  <c r="G16" i="3"/>
  <c r="H16" i="3"/>
  <c r="I16" i="3"/>
  <c r="E64" i="3"/>
  <c r="E206" i="2" l="1"/>
  <c r="F206" i="2"/>
  <c r="G206" i="2"/>
  <c r="H206" i="2"/>
  <c r="I206" i="2"/>
  <c r="J206" i="2"/>
  <c r="K206" i="2"/>
  <c r="L206" i="2"/>
  <c r="L197" i="2" s="1"/>
  <c r="N206" i="2"/>
  <c r="O206" i="2"/>
  <c r="D206" i="2"/>
  <c r="E204" i="2"/>
  <c r="E198" i="2" s="1"/>
  <c r="E197" i="2" s="1"/>
  <c r="F204" i="2"/>
  <c r="F198" i="2" s="1"/>
  <c r="R198" i="2" s="1"/>
  <c r="G204" i="2"/>
  <c r="G198" i="2" s="1"/>
  <c r="P198" i="2" s="1"/>
  <c r="H204" i="2"/>
  <c r="I204" i="2"/>
  <c r="R204" i="2" s="1"/>
  <c r="J204" i="2"/>
  <c r="K204" i="2"/>
  <c r="L204" i="2"/>
  <c r="N204" i="2"/>
  <c r="S204" i="2" s="1"/>
  <c r="O204" i="2"/>
  <c r="D204" i="2"/>
  <c r="E200" i="2"/>
  <c r="F200" i="2"/>
  <c r="G200" i="2"/>
  <c r="H200" i="2"/>
  <c r="P200" i="2" s="1"/>
  <c r="I200" i="2"/>
  <c r="J200" i="2"/>
  <c r="K200" i="2"/>
  <c r="L200" i="2"/>
  <c r="N200" i="2"/>
  <c r="O200" i="2"/>
  <c r="Q200" i="2" s="1"/>
  <c r="D200" i="2"/>
  <c r="D199" i="2"/>
  <c r="D198" i="2" s="1"/>
  <c r="F197" i="2"/>
  <c r="G197" i="2"/>
  <c r="I197" i="2"/>
  <c r="J197" i="2"/>
  <c r="K197" i="2"/>
  <c r="E195" i="2"/>
  <c r="F195" i="2"/>
  <c r="G195" i="2"/>
  <c r="H195" i="2"/>
  <c r="I195" i="2"/>
  <c r="R195" i="2" s="1"/>
  <c r="J195" i="2"/>
  <c r="K195" i="2"/>
  <c r="L195" i="2"/>
  <c r="N195" i="2"/>
  <c r="O195" i="2"/>
  <c r="D195" i="2"/>
  <c r="E193" i="2"/>
  <c r="F193" i="2"/>
  <c r="G193" i="2"/>
  <c r="H193" i="2"/>
  <c r="P193" i="2" s="1"/>
  <c r="I193" i="2"/>
  <c r="J193" i="2"/>
  <c r="K193" i="2"/>
  <c r="L193" i="2"/>
  <c r="N193" i="2"/>
  <c r="O193" i="2"/>
  <c r="Q193" i="2" s="1"/>
  <c r="D193" i="2"/>
  <c r="E191" i="2"/>
  <c r="E190" i="2" s="1"/>
  <c r="F191" i="2"/>
  <c r="G191" i="2"/>
  <c r="G190" i="2" s="1"/>
  <c r="H191" i="2"/>
  <c r="I191" i="2"/>
  <c r="J191" i="2"/>
  <c r="J190" i="2" s="1"/>
  <c r="K191" i="2"/>
  <c r="K190" i="2" s="1"/>
  <c r="L191" i="2"/>
  <c r="L190" i="2" s="1"/>
  <c r="N191" i="2"/>
  <c r="O191" i="2"/>
  <c r="D191" i="2"/>
  <c r="D190" i="2" s="1"/>
  <c r="E183" i="2"/>
  <c r="F183" i="2"/>
  <c r="G183" i="2"/>
  <c r="H183" i="2"/>
  <c r="I183" i="2"/>
  <c r="J183" i="2"/>
  <c r="K183" i="2"/>
  <c r="L183" i="2"/>
  <c r="N183" i="2"/>
  <c r="O183" i="2"/>
  <c r="D183" i="2"/>
  <c r="E172" i="2"/>
  <c r="F172" i="2"/>
  <c r="G172" i="2"/>
  <c r="H172" i="2"/>
  <c r="I172" i="2"/>
  <c r="J172" i="2"/>
  <c r="K172" i="2"/>
  <c r="L172" i="2"/>
  <c r="N172" i="2"/>
  <c r="O172" i="2"/>
  <c r="D172" i="2"/>
  <c r="E165" i="2"/>
  <c r="F165" i="2"/>
  <c r="G165" i="2"/>
  <c r="H165" i="2"/>
  <c r="I165" i="2"/>
  <c r="J165" i="2"/>
  <c r="K165" i="2"/>
  <c r="L165" i="2"/>
  <c r="N165" i="2"/>
  <c r="O165" i="2"/>
  <c r="D165" i="2"/>
  <c r="D161" i="2"/>
  <c r="E161" i="2"/>
  <c r="F161" i="2"/>
  <c r="G161" i="2"/>
  <c r="H161" i="2"/>
  <c r="P161" i="2" s="1"/>
  <c r="I161" i="2"/>
  <c r="J161" i="2"/>
  <c r="K161" i="2"/>
  <c r="L161" i="2"/>
  <c r="N161" i="2"/>
  <c r="O161" i="2"/>
  <c r="F156" i="2"/>
  <c r="G156" i="2"/>
  <c r="H156" i="2"/>
  <c r="I156" i="2"/>
  <c r="J156" i="2"/>
  <c r="K156" i="2"/>
  <c r="L156" i="2"/>
  <c r="N156" i="2"/>
  <c r="O156" i="2"/>
  <c r="D156" i="2"/>
  <c r="E133" i="2"/>
  <c r="F133" i="2"/>
  <c r="G133" i="2"/>
  <c r="H133" i="2"/>
  <c r="P133" i="2" s="1"/>
  <c r="I133" i="2"/>
  <c r="J133" i="2"/>
  <c r="K133" i="2"/>
  <c r="L133" i="2"/>
  <c r="N133" i="2"/>
  <c r="O133" i="2"/>
  <c r="D133" i="2"/>
  <c r="E131" i="2"/>
  <c r="F131" i="2"/>
  <c r="G131" i="2"/>
  <c r="H131" i="2"/>
  <c r="I131" i="2"/>
  <c r="J131" i="2"/>
  <c r="K131" i="2"/>
  <c r="L131" i="2"/>
  <c r="N131" i="2"/>
  <c r="S131" i="2" s="1"/>
  <c r="O131" i="2"/>
  <c r="D131" i="2"/>
  <c r="E126" i="2"/>
  <c r="F126" i="2"/>
  <c r="G126" i="2"/>
  <c r="H126" i="2"/>
  <c r="I126" i="2"/>
  <c r="J126" i="2"/>
  <c r="K126" i="2"/>
  <c r="L126" i="2"/>
  <c r="N126" i="2"/>
  <c r="O126" i="2"/>
  <c r="D127" i="2"/>
  <c r="D126" i="2" s="1"/>
  <c r="E118" i="2"/>
  <c r="E117" i="2" s="1"/>
  <c r="F118" i="2"/>
  <c r="F117" i="2" s="1"/>
  <c r="G118" i="2"/>
  <c r="G117" i="2" s="1"/>
  <c r="H118" i="2"/>
  <c r="I118" i="2"/>
  <c r="J118" i="2"/>
  <c r="J117" i="2" s="1"/>
  <c r="K118" i="2"/>
  <c r="K117" i="2" s="1"/>
  <c r="L118" i="2"/>
  <c r="L117" i="2" s="1"/>
  <c r="N118" i="2"/>
  <c r="O118" i="2"/>
  <c r="D118" i="2"/>
  <c r="D117" i="2" s="1"/>
  <c r="E110" i="2"/>
  <c r="F110" i="2"/>
  <c r="G110" i="2"/>
  <c r="H110" i="2"/>
  <c r="P110" i="2" s="1"/>
  <c r="I110" i="2"/>
  <c r="J110" i="2"/>
  <c r="K110" i="2"/>
  <c r="L110" i="2"/>
  <c r="N110" i="2"/>
  <c r="O110" i="2"/>
  <c r="N99" i="2"/>
  <c r="O99" i="2"/>
  <c r="K99" i="2"/>
  <c r="L99" i="2"/>
  <c r="E99" i="2"/>
  <c r="F99" i="2"/>
  <c r="G99" i="2"/>
  <c r="H99" i="2"/>
  <c r="I99" i="2"/>
  <c r="J99" i="2"/>
  <c r="L92" i="2"/>
  <c r="N92" i="2"/>
  <c r="O92" i="2"/>
  <c r="K92" i="2"/>
  <c r="G92" i="2"/>
  <c r="H92" i="2"/>
  <c r="I92" i="2"/>
  <c r="R92" i="2" s="1"/>
  <c r="J92" i="2"/>
  <c r="O88" i="2"/>
  <c r="N88" i="2"/>
  <c r="S88" i="2" s="1"/>
  <c r="K88" i="2"/>
  <c r="J88" i="2"/>
  <c r="I88" i="2"/>
  <c r="H88" i="2"/>
  <c r="G88" i="2"/>
  <c r="F88" i="2"/>
  <c r="E88" i="2"/>
  <c r="D88" i="2"/>
  <c r="D87" i="2" s="1"/>
  <c r="O83" i="2"/>
  <c r="N83" i="2"/>
  <c r="S83" i="2" s="1"/>
  <c r="K83" i="2"/>
  <c r="J83" i="2"/>
  <c r="I83" i="2"/>
  <c r="H83" i="2"/>
  <c r="G83" i="2"/>
  <c r="F83" i="2"/>
  <c r="H71" i="3"/>
  <c r="D83" i="2"/>
  <c r="E122" i="2"/>
  <c r="F122" i="2"/>
  <c r="G122" i="2"/>
  <c r="H122" i="2"/>
  <c r="I122" i="2"/>
  <c r="J122" i="2"/>
  <c r="K122" i="2"/>
  <c r="L122" i="2"/>
  <c r="N122" i="2"/>
  <c r="O122" i="2"/>
  <c r="D122" i="2"/>
  <c r="E25" i="2"/>
  <c r="F25" i="2"/>
  <c r="G25" i="2"/>
  <c r="H25" i="2"/>
  <c r="I25" i="2"/>
  <c r="J25" i="2"/>
  <c r="K25" i="2"/>
  <c r="L25" i="2"/>
  <c r="N25" i="2"/>
  <c r="O25" i="2"/>
  <c r="D25" i="2"/>
  <c r="E18" i="2"/>
  <c r="F18" i="2"/>
  <c r="G18" i="2"/>
  <c r="H18" i="2"/>
  <c r="I18" i="2"/>
  <c r="J18" i="2"/>
  <c r="K18" i="2"/>
  <c r="L18" i="2"/>
  <c r="N18" i="2"/>
  <c r="O18" i="2"/>
  <c r="E14" i="2"/>
  <c r="F14" i="2"/>
  <c r="G14" i="2"/>
  <c r="H14" i="2"/>
  <c r="I14" i="2"/>
  <c r="J14" i="2"/>
  <c r="K14" i="2"/>
  <c r="L14" i="2"/>
  <c r="N14" i="2"/>
  <c r="O14" i="2"/>
  <c r="E9" i="2"/>
  <c r="E10" i="8" s="1"/>
  <c r="G71" i="3" s="1"/>
  <c r="F9" i="2"/>
  <c r="G9" i="2"/>
  <c r="H9" i="2"/>
  <c r="I9" i="2"/>
  <c r="K9" i="2"/>
  <c r="L9" i="2"/>
  <c r="N9" i="2"/>
  <c r="O9" i="2"/>
  <c r="C157" i="2"/>
  <c r="C158" i="2"/>
  <c r="C159" i="2"/>
  <c r="C162" i="2"/>
  <c r="C163" i="2"/>
  <c r="C164" i="2"/>
  <c r="C166" i="2"/>
  <c r="C167" i="2"/>
  <c r="C168" i="2"/>
  <c r="C169" i="2"/>
  <c r="C170" i="2"/>
  <c r="C171" i="2"/>
  <c r="C173" i="2"/>
  <c r="C174" i="2"/>
  <c r="C175" i="2"/>
  <c r="C176" i="2"/>
  <c r="C177" i="2"/>
  <c r="C178" i="2"/>
  <c r="C179" i="2"/>
  <c r="C180" i="2"/>
  <c r="C181" i="2"/>
  <c r="C182" i="2"/>
  <c r="C184" i="2"/>
  <c r="C185" i="2"/>
  <c r="C186" i="2"/>
  <c r="C187" i="2"/>
  <c r="C188" i="2"/>
  <c r="C189" i="2"/>
  <c r="C192" i="2"/>
  <c r="C194" i="2"/>
  <c r="C196" i="2"/>
  <c r="C201" i="2"/>
  <c r="C202" i="2"/>
  <c r="C203" i="2"/>
  <c r="C205" i="2"/>
  <c r="C207" i="2"/>
  <c r="C84" i="2"/>
  <c r="C85" i="2"/>
  <c r="C86" i="2"/>
  <c r="C89" i="2"/>
  <c r="C90" i="2"/>
  <c r="C91" i="2"/>
  <c r="C93" i="2"/>
  <c r="C94" i="2"/>
  <c r="C95" i="2"/>
  <c r="C96" i="2"/>
  <c r="C97" i="2"/>
  <c r="C98" i="2"/>
  <c r="C100" i="2"/>
  <c r="C101" i="2"/>
  <c r="C102" i="2"/>
  <c r="C103" i="2"/>
  <c r="C104" i="2"/>
  <c r="C105" i="2"/>
  <c r="C106" i="2"/>
  <c r="C107" i="2"/>
  <c r="C108" i="2"/>
  <c r="C109" i="2"/>
  <c r="C111" i="2"/>
  <c r="C112" i="2"/>
  <c r="C113" i="2"/>
  <c r="C114" i="2"/>
  <c r="C115" i="2"/>
  <c r="C116" i="2"/>
  <c r="C119" i="2"/>
  <c r="C120" i="2"/>
  <c r="C121" i="2"/>
  <c r="C123" i="2"/>
  <c r="C128" i="2"/>
  <c r="C129" i="2"/>
  <c r="C130" i="2"/>
  <c r="C132" i="2"/>
  <c r="C134" i="2"/>
  <c r="Q88" i="2" l="1"/>
  <c r="S14" i="2"/>
  <c r="R14" i="2"/>
  <c r="Q25" i="2"/>
  <c r="S122" i="2"/>
  <c r="R122" i="2"/>
  <c r="R88" i="2"/>
  <c r="L87" i="2"/>
  <c r="L82" i="2" s="1"/>
  <c r="S110" i="2"/>
  <c r="R110" i="2"/>
  <c r="S133" i="2"/>
  <c r="P156" i="2"/>
  <c r="S161" i="2"/>
  <c r="S165" i="2"/>
  <c r="P172" i="2"/>
  <c r="S193" i="2"/>
  <c r="P195" i="2"/>
  <c r="S195" i="2"/>
  <c r="S200" i="2"/>
  <c r="P204" i="2"/>
  <c r="Q131" i="2"/>
  <c r="R133" i="2"/>
  <c r="R161" i="2"/>
  <c r="R165" i="2"/>
  <c r="P14" i="2"/>
  <c r="S18" i="2"/>
  <c r="P25" i="2"/>
  <c r="D160" i="2"/>
  <c r="D155" i="2" s="1"/>
  <c r="S25" i="2"/>
  <c r="P122" i="2"/>
  <c r="P165" i="2"/>
  <c r="R83" i="2"/>
  <c r="S99" i="2"/>
  <c r="S126" i="2"/>
  <c r="P131" i="2"/>
  <c r="S183" i="2"/>
  <c r="H117" i="2"/>
  <c r="P117" i="2" s="1"/>
  <c r="P118" i="2"/>
  <c r="H197" i="2"/>
  <c r="P197" i="2" s="1"/>
  <c r="P206" i="2"/>
  <c r="Q18" i="2"/>
  <c r="R25" i="2"/>
  <c r="P83" i="2"/>
  <c r="Q99" i="2"/>
  <c r="Q126" i="2"/>
  <c r="R131" i="2"/>
  <c r="Q183" i="2"/>
  <c r="O190" i="2"/>
  <c r="Q190" i="2" s="1"/>
  <c r="Q191" i="2"/>
  <c r="R193" i="2"/>
  <c r="R200" i="2"/>
  <c r="Q9" i="2"/>
  <c r="R9" i="2"/>
  <c r="R18" i="2"/>
  <c r="Q83" i="2"/>
  <c r="Q92" i="2"/>
  <c r="R99" i="2"/>
  <c r="O117" i="2"/>
  <c r="Q117" i="2" s="1"/>
  <c r="Q118" i="2"/>
  <c r="R126" i="2"/>
  <c r="Q156" i="2"/>
  <c r="Q172" i="2"/>
  <c r="R183" i="2"/>
  <c r="N190" i="2"/>
  <c r="S190" i="2" s="1"/>
  <c r="S191" i="2"/>
  <c r="I190" i="2"/>
  <c r="R191" i="2"/>
  <c r="D197" i="2"/>
  <c r="O197" i="2"/>
  <c r="Q197" i="2" s="1"/>
  <c r="Q206" i="2"/>
  <c r="S9" i="2"/>
  <c r="Q14" i="2"/>
  <c r="P18" i="2"/>
  <c r="Q122" i="2"/>
  <c r="P88" i="2"/>
  <c r="P92" i="2"/>
  <c r="S92" i="2"/>
  <c r="P99" i="2"/>
  <c r="Q110" i="2"/>
  <c r="N117" i="2"/>
  <c r="S117" i="2" s="1"/>
  <c r="S118" i="2"/>
  <c r="I117" i="2"/>
  <c r="R117" i="2" s="1"/>
  <c r="R118" i="2"/>
  <c r="P126" i="2"/>
  <c r="Q133" i="2"/>
  <c r="S156" i="2"/>
  <c r="R156" i="2"/>
  <c r="Q161" i="2"/>
  <c r="Q165" i="2"/>
  <c r="S172" i="2"/>
  <c r="R172" i="2"/>
  <c r="P183" i="2"/>
  <c r="H190" i="2"/>
  <c r="P190" i="2" s="1"/>
  <c r="P191" i="2"/>
  <c r="Q195" i="2"/>
  <c r="R197" i="2"/>
  <c r="Q204" i="2"/>
  <c r="N197" i="2"/>
  <c r="S197" i="2" s="1"/>
  <c r="S206" i="2"/>
  <c r="R206" i="2"/>
  <c r="C193" i="2"/>
  <c r="N125" i="2"/>
  <c r="I125" i="2"/>
  <c r="N87" i="2"/>
  <c r="S87" i="2" s="1"/>
  <c r="D125" i="2"/>
  <c r="K125" i="2"/>
  <c r="K124" i="2" s="1"/>
  <c r="G125" i="2"/>
  <c r="G124" i="2" s="1"/>
  <c r="J125" i="2"/>
  <c r="J124" i="2" s="1"/>
  <c r="E160" i="2"/>
  <c r="E155" i="2" s="1"/>
  <c r="E154" i="2" s="1"/>
  <c r="E151" i="2" s="1"/>
  <c r="C191" i="2"/>
  <c r="C83" i="2"/>
  <c r="C88" i="2"/>
  <c r="I87" i="2"/>
  <c r="I160" i="2"/>
  <c r="F190" i="2"/>
  <c r="F87" i="2"/>
  <c r="F82" i="2" s="1"/>
  <c r="D124" i="2"/>
  <c r="E87" i="2"/>
  <c r="E82" i="2" s="1"/>
  <c r="K160" i="2"/>
  <c r="K155" i="2" s="1"/>
  <c r="K154" i="2" s="1"/>
  <c r="K151" i="2" s="1"/>
  <c r="C204" i="2"/>
  <c r="C172" i="2"/>
  <c r="C183" i="2"/>
  <c r="C199" i="2"/>
  <c r="K87" i="2"/>
  <c r="K82" i="2" s="1"/>
  <c r="J160" i="2"/>
  <c r="J43" i="8" s="1"/>
  <c r="I77" i="3" s="1"/>
  <c r="F160" i="2"/>
  <c r="F155" i="2" s="1"/>
  <c r="F154" i="2" s="1"/>
  <c r="F151" i="2" s="1"/>
  <c r="N160" i="2"/>
  <c r="C195" i="2"/>
  <c r="D82" i="2"/>
  <c r="C161" i="2"/>
  <c r="C200" i="2"/>
  <c r="O87" i="2"/>
  <c r="H87" i="2"/>
  <c r="C110" i="2"/>
  <c r="C133" i="2"/>
  <c r="C118" i="2"/>
  <c r="F125" i="2"/>
  <c r="F124" i="2" s="1"/>
  <c r="I124" i="2"/>
  <c r="J87" i="2"/>
  <c r="J27" i="8" s="1"/>
  <c r="H77" i="3" s="1"/>
  <c r="E125" i="2"/>
  <c r="E124" i="2" s="1"/>
  <c r="C131" i="2"/>
  <c r="C122" i="2"/>
  <c r="C99" i="2"/>
  <c r="C165" i="2"/>
  <c r="C127" i="2"/>
  <c r="C206" i="2"/>
  <c r="C198" i="2"/>
  <c r="G160" i="2"/>
  <c r="G155" i="2" s="1"/>
  <c r="G154" i="2" s="1"/>
  <c r="O160" i="2"/>
  <c r="L160" i="2"/>
  <c r="H160" i="2"/>
  <c r="C156" i="2"/>
  <c r="O125" i="2"/>
  <c r="L125" i="2"/>
  <c r="L124" i="2" s="1"/>
  <c r="H125" i="2"/>
  <c r="C126" i="2"/>
  <c r="G87" i="2"/>
  <c r="G82" i="2" s="1"/>
  <c r="C92" i="2"/>
  <c r="E16" i="3"/>
  <c r="E11" i="3"/>
  <c r="E31" i="3"/>
  <c r="E26" i="3"/>
  <c r="E21" i="3"/>
  <c r="E73" i="3"/>
  <c r="E63" i="3" s="1"/>
  <c r="F101" i="3"/>
  <c r="E101" i="3"/>
  <c r="E95" i="3"/>
  <c r="G151" i="2" l="1"/>
  <c r="D154" i="2"/>
  <c r="D151" i="2" s="1"/>
  <c r="D36" i="8" s="1"/>
  <c r="I32" i="3" s="1"/>
  <c r="S125" i="2"/>
  <c r="N82" i="2"/>
  <c r="S82" i="2" s="1"/>
  <c r="C117" i="2"/>
  <c r="C28" i="8" s="1"/>
  <c r="R87" i="2"/>
  <c r="R190" i="2"/>
  <c r="P87" i="2"/>
  <c r="C197" i="2"/>
  <c r="D81" i="2"/>
  <c r="D78" i="2" s="1"/>
  <c r="O155" i="2"/>
  <c r="Q160" i="2"/>
  <c r="I155" i="2"/>
  <c r="R160" i="2"/>
  <c r="I82" i="2"/>
  <c r="H124" i="2"/>
  <c r="P124" i="2" s="1"/>
  <c r="P125" i="2"/>
  <c r="O82" i="2"/>
  <c r="Q82" i="2" s="1"/>
  <c r="Q87" i="2"/>
  <c r="H155" i="2"/>
  <c r="P160" i="2"/>
  <c r="C190" i="2"/>
  <c r="H82" i="2"/>
  <c r="P82" i="2" s="1"/>
  <c r="O124" i="2"/>
  <c r="Q124" i="2" s="1"/>
  <c r="Q125" i="2"/>
  <c r="N155" i="2"/>
  <c r="R124" i="2"/>
  <c r="S160" i="2"/>
  <c r="N124" i="2"/>
  <c r="S124" i="2" s="1"/>
  <c r="R125" i="2"/>
  <c r="J155" i="2"/>
  <c r="J154" i="2" s="1"/>
  <c r="J151" i="2" s="1"/>
  <c r="E81" i="2"/>
  <c r="C160" i="2"/>
  <c r="L81" i="2"/>
  <c r="L78" i="2" s="1"/>
  <c r="L155" i="2"/>
  <c r="L154" i="2" s="1"/>
  <c r="L151" i="2" s="1"/>
  <c r="K81" i="2"/>
  <c r="K78" i="2" s="1"/>
  <c r="F81" i="2"/>
  <c r="F78" i="2" s="1"/>
  <c r="J82" i="2"/>
  <c r="J81" i="2" s="1"/>
  <c r="J78" i="2" s="1"/>
  <c r="C125" i="2"/>
  <c r="E78" i="2"/>
  <c r="G81" i="2"/>
  <c r="G78" i="2" s="1"/>
  <c r="C87" i="2"/>
  <c r="E92" i="3"/>
  <c r="E10" i="3"/>
  <c r="O81" i="2" l="1"/>
  <c r="C124" i="2"/>
  <c r="H154" i="2"/>
  <c r="P154" i="2" s="1"/>
  <c r="P155" i="2"/>
  <c r="I154" i="2"/>
  <c r="R155" i="2"/>
  <c r="N154" i="2"/>
  <c r="S155" i="2"/>
  <c r="O78" i="2"/>
  <c r="Q78" i="2" s="1"/>
  <c r="P20" i="8" s="1"/>
  <c r="Q81" i="2"/>
  <c r="I81" i="2"/>
  <c r="R82" i="2"/>
  <c r="H81" i="2"/>
  <c r="N81" i="2"/>
  <c r="O154" i="2"/>
  <c r="Q154" i="2" s="1"/>
  <c r="Q155" i="2"/>
  <c r="C155" i="2"/>
  <c r="I8" i="9" s="1"/>
  <c r="C82" i="2"/>
  <c r="E36" i="8"/>
  <c r="I13" i="3" s="1"/>
  <c r="F36" i="8"/>
  <c r="G36" i="8"/>
  <c r="J36" i="8"/>
  <c r="I34" i="3" s="1"/>
  <c r="K36" i="8"/>
  <c r="I27" i="3" s="1"/>
  <c r="I26" i="3" s="1"/>
  <c r="L36" i="8"/>
  <c r="G49" i="8"/>
  <c r="H49" i="8"/>
  <c r="I49" i="8"/>
  <c r="J49" i="8"/>
  <c r="K49" i="8"/>
  <c r="L49" i="8"/>
  <c r="M49" i="8"/>
  <c r="N49" i="8"/>
  <c r="G48" i="8"/>
  <c r="I99" i="3" s="1"/>
  <c r="H48" i="8"/>
  <c r="I48" i="8"/>
  <c r="J48" i="8"/>
  <c r="K48" i="8"/>
  <c r="I100" i="3" s="1"/>
  <c r="L48" i="8"/>
  <c r="M48" i="8"/>
  <c r="N48" i="8"/>
  <c r="F47" i="8"/>
  <c r="G47" i="8"/>
  <c r="H47" i="8"/>
  <c r="I47" i="8"/>
  <c r="J47" i="8"/>
  <c r="K47" i="8"/>
  <c r="L47" i="8"/>
  <c r="M47" i="8"/>
  <c r="N47" i="8"/>
  <c r="F46" i="8"/>
  <c r="G46" i="8"/>
  <c r="H46" i="8"/>
  <c r="I46" i="8"/>
  <c r="J46" i="8"/>
  <c r="K46" i="8"/>
  <c r="L46" i="8"/>
  <c r="M46" i="8"/>
  <c r="N46" i="8"/>
  <c r="F45" i="8"/>
  <c r="G45" i="8"/>
  <c r="H45" i="8"/>
  <c r="I45" i="8"/>
  <c r="J45" i="8"/>
  <c r="K45" i="8"/>
  <c r="L45" i="8"/>
  <c r="M45" i="8"/>
  <c r="N45" i="8"/>
  <c r="F44" i="8"/>
  <c r="G44" i="8"/>
  <c r="H44" i="8"/>
  <c r="I44" i="8"/>
  <c r="J44" i="8"/>
  <c r="K44" i="8"/>
  <c r="L44" i="8"/>
  <c r="M44" i="8"/>
  <c r="N44" i="8"/>
  <c r="F43" i="8"/>
  <c r="G43" i="8"/>
  <c r="H43" i="8"/>
  <c r="I43" i="8"/>
  <c r="K43" i="8"/>
  <c r="I75" i="3" s="1"/>
  <c r="L43" i="8"/>
  <c r="M43" i="8"/>
  <c r="N43" i="8"/>
  <c r="F42" i="8"/>
  <c r="G42" i="8"/>
  <c r="H42" i="8"/>
  <c r="I42" i="8"/>
  <c r="I70" i="3" s="1"/>
  <c r="J42" i="8"/>
  <c r="I69" i="3" s="1"/>
  <c r="K42" i="8"/>
  <c r="L42" i="8"/>
  <c r="M42" i="8"/>
  <c r="N42" i="8"/>
  <c r="F41" i="8"/>
  <c r="G41" i="8"/>
  <c r="H41" i="8"/>
  <c r="I41" i="8"/>
  <c r="J41" i="8"/>
  <c r="K41" i="8"/>
  <c r="L41" i="8"/>
  <c r="M41" i="8"/>
  <c r="N41" i="8"/>
  <c r="F40" i="8"/>
  <c r="G40" i="8"/>
  <c r="J40" i="8"/>
  <c r="K40" i="8"/>
  <c r="L40" i="8"/>
  <c r="O151" i="2" l="1"/>
  <c r="I151" i="2"/>
  <c r="R154" i="2"/>
  <c r="N40" i="8"/>
  <c r="N78" i="2"/>
  <c r="S78" i="2" s="1"/>
  <c r="O20" i="8" s="1"/>
  <c r="S81" i="2"/>
  <c r="I78" i="2"/>
  <c r="R78" i="2" s="1"/>
  <c r="Q20" i="8" s="1"/>
  <c r="R81" i="2"/>
  <c r="N151" i="2"/>
  <c r="S154" i="2"/>
  <c r="M40" i="8"/>
  <c r="I40" i="8"/>
  <c r="C81" i="2"/>
  <c r="H151" i="2"/>
  <c r="C154" i="2"/>
  <c r="H40" i="8"/>
  <c r="H78" i="2"/>
  <c r="P81" i="2"/>
  <c r="I72" i="3"/>
  <c r="I65" i="3"/>
  <c r="H83" i="3"/>
  <c r="I83" i="3"/>
  <c r="I74" i="3"/>
  <c r="I7" i="9"/>
  <c r="H7" i="9"/>
  <c r="I79" i="3"/>
  <c r="I13" i="9"/>
  <c r="I12" i="9"/>
  <c r="I11" i="9"/>
  <c r="I9" i="9"/>
  <c r="I20" i="9"/>
  <c r="I19" i="9"/>
  <c r="I96" i="3" s="1"/>
  <c r="H20" i="9"/>
  <c r="H19" i="9"/>
  <c r="H96" i="3" s="1"/>
  <c r="H13" i="9"/>
  <c r="H12" i="9"/>
  <c r="H11" i="9"/>
  <c r="H9" i="9"/>
  <c r="F8" i="9"/>
  <c r="F7" i="9"/>
  <c r="P151" i="2" l="1"/>
  <c r="R36" i="8" s="1"/>
  <c r="C151" i="2"/>
  <c r="H36" i="8"/>
  <c r="I33" i="3" s="1"/>
  <c r="R151" i="2"/>
  <c r="Q36" i="8" s="1"/>
  <c r="I36" i="8"/>
  <c r="I35" i="3" s="1"/>
  <c r="S151" i="2"/>
  <c r="O36" i="8" s="1"/>
  <c r="M36" i="8"/>
  <c r="I37" i="3" s="1"/>
  <c r="Q151" i="2"/>
  <c r="P36" i="8" s="1"/>
  <c r="N36" i="8"/>
  <c r="C78" i="2"/>
  <c r="P78" i="2"/>
  <c r="R20" i="8" s="1"/>
  <c r="H18" i="9"/>
  <c r="E8" i="9"/>
  <c r="I31" i="3" l="1"/>
  <c r="C54" i="2"/>
  <c r="C25" i="2"/>
  <c r="C16" i="2"/>
  <c r="C11" i="2"/>
  <c r="C10" i="2"/>
  <c r="D14" i="2"/>
  <c r="F10" i="8"/>
  <c r="G10" i="8"/>
  <c r="H10" i="8"/>
  <c r="I10" i="8"/>
  <c r="G70" i="3" s="1"/>
  <c r="J10" i="8"/>
  <c r="G69" i="3" s="1"/>
  <c r="K10" i="8"/>
  <c r="L10" i="8"/>
  <c r="F9" i="8"/>
  <c r="G9" i="8"/>
  <c r="H9" i="8"/>
  <c r="I9" i="8"/>
  <c r="J9" i="8"/>
  <c r="K9" i="8"/>
  <c r="L9" i="8"/>
  <c r="M9" i="8"/>
  <c r="M10" i="8"/>
  <c r="N10" i="8"/>
  <c r="I33" i="8"/>
  <c r="J33" i="8"/>
  <c r="K33" i="8"/>
  <c r="L33" i="8"/>
  <c r="M33" i="8"/>
  <c r="I32" i="8"/>
  <c r="J32" i="8"/>
  <c r="K32" i="8"/>
  <c r="H100" i="3" s="1"/>
  <c r="L32" i="8"/>
  <c r="M32" i="8"/>
  <c r="I31" i="8"/>
  <c r="J31" i="8"/>
  <c r="K31" i="8"/>
  <c r="L31" i="8"/>
  <c r="M31" i="8"/>
  <c r="N31" i="8"/>
  <c r="I30" i="8"/>
  <c r="J30" i="8"/>
  <c r="K30" i="8"/>
  <c r="L30" i="8"/>
  <c r="M30" i="8"/>
  <c r="N30" i="8"/>
  <c r="I29" i="8"/>
  <c r="J29" i="8"/>
  <c r="K29" i="8"/>
  <c r="L29" i="8"/>
  <c r="M29" i="8"/>
  <c r="N29" i="8"/>
  <c r="I28" i="8"/>
  <c r="J28" i="8"/>
  <c r="K28" i="8"/>
  <c r="L28" i="8"/>
  <c r="M28" i="8"/>
  <c r="N28" i="8"/>
  <c r="L27" i="8"/>
  <c r="I26" i="8"/>
  <c r="H70" i="3" s="1"/>
  <c r="J26" i="8"/>
  <c r="H69" i="3" s="1"/>
  <c r="K26" i="8"/>
  <c r="L26" i="8"/>
  <c r="M26" i="8"/>
  <c r="N26" i="8"/>
  <c r="L25" i="8"/>
  <c r="L24" i="8"/>
  <c r="L20" i="8" s="1"/>
  <c r="L59" i="2"/>
  <c r="L17" i="8" s="1"/>
  <c r="L57" i="2"/>
  <c r="L53" i="2"/>
  <c r="L52" i="2"/>
  <c r="L48" i="2"/>
  <c r="L14" i="8" s="1"/>
  <c r="L46" i="2"/>
  <c r="L13" i="8" s="1"/>
  <c r="L44" i="2"/>
  <c r="L43" i="2" s="1"/>
  <c r="L36" i="2"/>
  <c r="L13" i="2" s="1"/>
  <c r="N36" i="2"/>
  <c r="F53" i="2"/>
  <c r="G53" i="2"/>
  <c r="H53" i="2"/>
  <c r="I53" i="2"/>
  <c r="J53" i="2"/>
  <c r="K53" i="2"/>
  <c r="N53" i="2"/>
  <c r="S53" i="2" s="1"/>
  <c r="J59" i="2"/>
  <c r="J57" i="2"/>
  <c r="J52" i="2"/>
  <c r="J48" i="2"/>
  <c r="J46" i="2"/>
  <c r="J44" i="2"/>
  <c r="J43" i="2" s="1"/>
  <c r="J36" i="2"/>
  <c r="J13" i="2" s="1"/>
  <c r="H46" i="2"/>
  <c r="G30" i="8"/>
  <c r="H30" i="8"/>
  <c r="H29" i="8"/>
  <c r="E48" i="2"/>
  <c r="E14" i="8" s="1"/>
  <c r="G90" i="3" s="1"/>
  <c r="F48" i="2"/>
  <c r="F14" i="8" s="1"/>
  <c r="G48" i="2"/>
  <c r="G14" i="8" s="1"/>
  <c r="H48" i="2"/>
  <c r="I48" i="2"/>
  <c r="K48" i="2"/>
  <c r="K14" i="8" s="1"/>
  <c r="N48" i="2"/>
  <c r="O48" i="2"/>
  <c r="D48" i="2"/>
  <c r="D14" i="8" s="1"/>
  <c r="E46" i="2"/>
  <c r="E13" i="8" s="1"/>
  <c r="F46" i="2"/>
  <c r="F13" i="8" s="1"/>
  <c r="G46" i="2"/>
  <c r="G13" i="8" s="1"/>
  <c r="H13" i="8"/>
  <c r="I46" i="2"/>
  <c r="K46" i="2"/>
  <c r="K13" i="8" s="1"/>
  <c r="N46" i="2"/>
  <c r="O46" i="2"/>
  <c r="D46" i="2"/>
  <c r="D13" i="8" s="1"/>
  <c r="E26" i="8"/>
  <c r="E30" i="8"/>
  <c r="H90" i="3" s="1"/>
  <c r="F30" i="8"/>
  <c r="D30" i="8"/>
  <c r="F31" i="8"/>
  <c r="F32" i="8"/>
  <c r="E33" i="8"/>
  <c r="F33" i="8"/>
  <c r="G33" i="8"/>
  <c r="H33" i="8"/>
  <c r="N33" i="8"/>
  <c r="D33" i="8"/>
  <c r="H102" i="3" s="1"/>
  <c r="H101" i="3" s="1"/>
  <c r="C49" i="8"/>
  <c r="C46" i="8"/>
  <c r="C44" i="8"/>
  <c r="E49" i="8"/>
  <c r="F49" i="8"/>
  <c r="D49" i="8"/>
  <c r="I102" i="3" s="1"/>
  <c r="I101" i="3" s="1"/>
  <c r="F48" i="8"/>
  <c r="E46" i="8"/>
  <c r="I90" i="3" s="1"/>
  <c r="D46" i="8"/>
  <c r="E45" i="8"/>
  <c r="D45" i="8"/>
  <c r="E44" i="8"/>
  <c r="D44" i="8"/>
  <c r="E42" i="8"/>
  <c r="I71" i="3" s="1"/>
  <c r="I64" i="3" s="1"/>
  <c r="D42" i="8"/>
  <c r="F26" i="8"/>
  <c r="E28" i="8"/>
  <c r="F28" i="8"/>
  <c r="G28" i="8"/>
  <c r="H28" i="8"/>
  <c r="E29" i="8"/>
  <c r="F29" i="8"/>
  <c r="D29" i="8"/>
  <c r="D28" i="8"/>
  <c r="D26" i="8"/>
  <c r="M13" i="8"/>
  <c r="C49" i="2"/>
  <c r="C47" i="2"/>
  <c r="H26" i="8"/>
  <c r="G26" i="8"/>
  <c r="E52" i="2"/>
  <c r="F52" i="2"/>
  <c r="G52" i="2"/>
  <c r="H52" i="2"/>
  <c r="I52" i="2"/>
  <c r="K52" i="2"/>
  <c r="N52" i="2"/>
  <c r="O52" i="2"/>
  <c r="D9" i="2"/>
  <c r="C9" i="2" s="1"/>
  <c r="G9" i="9" s="1"/>
  <c r="E36" i="2"/>
  <c r="E13" i="2" s="1"/>
  <c r="F36" i="2"/>
  <c r="F13" i="2" s="1"/>
  <c r="G36" i="2"/>
  <c r="G13" i="2" s="1"/>
  <c r="H36" i="2"/>
  <c r="I36" i="2"/>
  <c r="K36" i="2"/>
  <c r="K13" i="2" s="1"/>
  <c r="O36" i="2"/>
  <c r="D36" i="2"/>
  <c r="E44" i="2"/>
  <c r="E43" i="2" s="1"/>
  <c r="E12" i="8" s="1"/>
  <c r="F44" i="2"/>
  <c r="F43" i="2" s="1"/>
  <c r="F12" i="8" s="1"/>
  <c r="G44" i="2"/>
  <c r="G43" i="2" s="1"/>
  <c r="G12" i="8" s="1"/>
  <c r="H44" i="2"/>
  <c r="I44" i="2"/>
  <c r="K44" i="2"/>
  <c r="K43" i="2" s="1"/>
  <c r="K12" i="8" s="1"/>
  <c r="N44" i="2"/>
  <c r="O44" i="2"/>
  <c r="D44" i="2"/>
  <c r="D43" i="2" s="1"/>
  <c r="D12" i="8" s="1"/>
  <c r="D52" i="2"/>
  <c r="D53" i="2"/>
  <c r="E57" i="2"/>
  <c r="F57" i="2"/>
  <c r="G57" i="2"/>
  <c r="H57" i="2"/>
  <c r="I57" i="2"/>
  <c r="K57" i="2"/>
  <c r="N57" i="2"/>
  <c r="O57" i="2"/>
  <c r="E59" i="2"/>
  <c r="E17" i="8" s="1"/>
  <c r="F59" i="2"/>
  <c r="G59" i="2"/>
  <c r="G17" i="8" s="1"/>
  <c r="H59" i="2"/>
  <c r="I59" i="2"/>
  <c r="K59" i="2"/>
  <c r="K17" i="8" s="1"/>
  <c r="N59" i="2"/>
  <c r="O59" i="2"/>
  <c r="D18" i="2"/>
  <c r="C12" i="2"/>
  <c r="C15" i="2"/>
  <c r="C17" i="2"/>
  <c r="C19" i="2"/>
  <c r="C20" i="2"/>
  <c r="C21" i="2"/>
  <c r="C22" i="2"/>
  <c r="C23" i="2"/>
  <c r="C24" i="2"/>
  <c r="C26" i="2"/>
  <c r="C27" i="2"/>
  <c r="C28" i="2"/>
  <c r="C29" i="2"/>
  <c r="C30" i="2"/>
  <c r="C31" i="2"/>
  <c r="C32" i="2"/>
  <c r="C33" i="2"/>
  <c r="C34" i="2"/>
  <c r="C37" i="2"/>
  <c r="C38" i="2"/>
  <c r="C39" i="2"/>
  <c r="C40" i="2"/>
  <c r="C41" i="2"/>
  <c r="C42" i="2"/>
  <c r="C45" i="2"/>
  <c r="C55" i="2"/>
  <c r="C56" i="2"/>
  <c r="C58" i="2"/>
  <c r="C60" i="2"/>
  <c r="O53" i="2"/>
  <c r="Q53" i="2" s="1"/>
  <c r="D59" i="2"/>
  <c r="D17" i="8" s="1"/>
  <c r="G102" i="3" s="1"/>
  <c r="G101" i="3" s="1"/>
  <c r="D57" i="2"/>
  <c r="G65" i="3" l="1"/>
  <c r="P53" i="2"/>
  <c r="P46" i="2"/>
  <c r="P57" i="2"/>
  <c r="P52" i="2"/>
  <c r="I43" i="2"/>
  <c r="R44" i="2"/>
  <c r="I13" i="2"/>
  <c r="R13" i="2" s="1"/>
  <c r="R36" i="2"/>
  <c r="M14" i="8"/>
  <c r="S48" i="2"/>
  <c r="J17" i="8"/>
  <c r="R59" i="2"/>
  <c r="R57" i="2"/>
  <c r="O43" i="2"/>
  <c r="Q44" i="2"/>
  <c r="H43" i="2"/>
  <c r="P44" i="2"/>
  <c r="H13" i="2"/>
  <c r="P36" i="2"/>
  <c r="P13" i="2" s="1"/>
  <c r="R52" i="2"/>
  <c r="J13" i="8"/>
  <c r="R46" i="2"/>
  <c r="R53" i="2"/>
  <c r="N13" i="2"/>
  <c r="S13" i="2" s="1"/>
  <c r="S36" i="2"/>
  <c r="N17" i="8"/>
  <c r="Q59" i="2"/>
  <c r="H17" i="8"/>
  <c r="P59" i="2"/>
  <c r="Q57" i="2"/>
  <c r="N43" i="2"/>
  <c r="S43" i="2" s="1"/>
  <c r="S44" i="2"/>
  <c r="O13" i="2"/>
  <c r="Q13" i="2" s="1"/>
  <c r="Q36" i="2"/>
  <c r="Q52" i="2"/>
  <c r="N13" i="8"/>
  <c r="Q46" i="2"/>
  <c r="J14" i="8"/>
  <c r="R48" i="2"/>
  <c r="L51" i="2"/>
  <c r="L50" i="2" s="1"/>
  <c r="L15" i="8" s="1"/>
  <c r="M17" i="8"/>
  <c r="S59" i="2"/>
  <c r="S57" i="2"/>
  <c r="S52" i="2"/>
  <c r="S46" i="2"/>
  <c r="N14" i="8"/>
  <c r="Q48" i="2"/>
  <c r="H14" i="8"/>
  <c r="P48" i="2"/>
  <c r="J8" i="2"/>
  <c r="H65" i="3"/>
  <c r="H72" i="3"/>
  <c r="G72" i="3"/>
  <c r="G64" i="3" s="1"/>
  <c r="F51" i="2"/>
  <c r="F16" i="8" s="1"/>
  <c r="D10" i="8"/>
  <c r="D9" i="8"/>
  <c r="L8" i="2"/>
  <c r="L12" i="8"/>
  <c r="K8" i="2"/>
  <c r="G8" i="2"/>
  <c r="F8" i="2"/>
  <c r="D13" i="2"/>
  <c r="J11" i="8"/>
  <c r="G77" i="3" s="1"/>
  <c r="E8" i="2"/>
  <c r="E9" i="8" s="1"/>
  <c r="C14" i="2"/>
  <c r="J51" i="2"/>
  <c r="J50" i="2" s="1"/>
  <c r="F17" i="8"/>
  <c r="C30" i="8"/>
  <c r="C29" i="8"/>
  <c r="G29" i="8"/>
  <c r="C48" i="2"/>
  <c r="G13" i="9" s="1"/>
  <c r="C46" i="2"/>
  <c r="C45" i="8"/>
  <c r="G32" i="8"/>
  <c r="H99" i="3" s="1"/>
  <c r="C42" i="8"/>
  <c r="C36" i="2"/>
  <c r="C59" i="2"/>
  <c r="G20" i="9" s="1"/>
  <c r="C57" i="2"/>
  <c r="C26" i="8"/>
  <c r="C33" i="8"/>
  <c r="C18" i="2"/>
  <c r="D51" i="2"/>
  <c r="C52" i="2"/>
  <c r="G51" i="2"/>
  <c r="C44" i="2"/>
  <c r="H51" i="2"/>
  <c r="N51" i="2"/>
  <c r="O51" i="2"/>
  <c r="I8" i="2" l="1"/>
  <c r="C13" i="8"/>
  <c r="G12" i="9"/>
  <c r="M12" i="8"/>
  <c r="C13" i="2"/>
  <c r="O8" i="2"/>
  <c r="Q8" i="2" s="1"/>
  <c r="H12" i="8"/>
  <c r="P43" i="2"/>
  <c r="P8" i="2" s="1"/>
  <c r="S51" i="2"/>
  <c r="L16" i="8"/>
  <c r="R8" i="2"/>
  <c r="H64" i="3"/>
  <c r="P51" i="2"/>
  <c r="I11" i="8"/>
  <c r="L7" i="2"/>
  <c r="N12" i="8"/>
  <c r="Q43" i="2"/>
  <c r="H8" i="2"/>
  <c r="N8" i="2"/>
  <c r="S8" i="2" s="1"/>
  <c r="F50" i="2"/>
  <c r="F15" i="8" s="1"/>
  <c r="J12" i="8"/>
  <c r="R43" i="2"/>
  <c r="J7" i="2"/>
  <c r="G31" i="8"/>
  <c r="G50" i="2"/>
  <c r="G7" i="2" s="1"/>
  <c r="G16" i="8"/>
  <c r="E31" i="8"/>
  <c r="E32" i="8"/>
  <c r="O50" i="2"/>
  <c r="N16" i="8"/>
  <c r="N50" i="2"/>
  <c r="M16" i="8"/>
  <c r="N32" i="8"/>
  <c r="H98" i="3" s="1"/>
  <c r="D47" i="8"/>
  <c r="D48" i="8"/>
  <c r="D31" i="8"/>
  <c r="D32" i="8"/>
  <c r="H50" i="2"/>
  <c r="H16" i="8"/>
  <c r="D50" i="2"/>
  <c r="D15" i="8" s="1"/>
  <c r="D16" i="8"/>
  <c r="G96" i="3" s="1"/>
  <c r="E47" i="8"/>
  <c r="E48" i="8"/>
  <c r="H31" i="8"/>
  <c r="H32" i="8"/>
  <c r="C48" i="8"/>
  <c r="C32" i="8"/>
  <c r="N7" i="2" l="1"/>
  <c r="S7" i="2" s="1"/>
  <c r="S50" i="2"/>
  <c r="H15" i="8"/>
  <c r="P50" i="2"/>
  <c r="P7" i="2" s="1"/>
  <c r="F7" i="2"/>
  <c r="O7" i="2"/>
  <c r="H7" i="2"/>
  <c r="N15" i="8"/>
  <c r="M15" i="8"/>
  <c r="G15" i="8"/>
  <c r="G99" i="3" s="1"/>
  <c r="C31" i="8"/>
  <c r="C47" i="8"/>
  <c r="G98" i="3" l="1"/>
  <c r="A11" i="11"/>
  <c r="A18" i="11"/>
  <c r="A6" i="11" l="1"/>
  <c r="C14" i="8"/>
  <c r="F92" i="3" l="1"/>
  <c r="E18" i="9" l="1"/>
  <c r="I87" i="3" l="1"/>
  <c r="C17" i="8"/>
  <c r="H87" i="3" l="1"/>
  <c r="G87" i="3"/>
  <c r="F31" i="3" l="1"/>
  <c r="F18" i="9" l="1"/>
  <c r="E53" i="2"/>
  <c r="F26" i="3"/>
  <c r="F16" i="3"/>
  <c r="F10" i="3" l="1"/>
  <c r="C53" i="2"/>
  <c r="E51" i="2"/>
  <c r="F9" i="1"/>
  <c r="F8" i="1" s="1"/>
  <c r="G9" i="1" l="1"/>
  <c r="C10" i="8"/>
  <c r="C9" i="8"/>
  <c r="E50" i="2"/>
  <c r="E16" i="8"/>
  <c r="E15" i="8" l="1"/>
  <c r="E7" i="2"/>
  <c r="G8" i="1"/>
  <c r="E7" i="9" l="1"/>
  <c r="E15" i="9"/>
  <c r="F15" i="9"/>
  <c r="F6" i="9" s="1"/>
  <c r="C17" i="5" s="1"/>
  <c r="E6" i="9" l="1"/>
  <c r="F12" i="1" s="1"/>
  <c r="F11" i="1" s="1"/>
  <c r="C16" i="5"/>
  <c r="I51" i="2" l="1"/>
  <c r="R51" i="2" s="1"/>
  <c r="K51" i="2"/>
  <c r="Q51" i="2" s="1"/>
  <c r="K50" i="2" l="1"/>
  <c r="K16" i="8"/>
  <c r="G100" i="3" s="1"/>
  <c r="I50" i="2"/>
  <c r="R50" i="2" s="1"/>
  <c r="J16" i="8"/>
  <c r="C51" i="2"/>
  <c r="G19" i="9" l="1"/>
  <c r="G18" i="9" s="1"/>
  <c r="K7" i="2"/>
  <c r="Q7" i="2" s="1"/>
  <c r="Q50" i="2"/>
  <c r="J15" i="8"/>
  <c r="I7" i="2"/>
  <c r="R7" i="2" s="1"/>
  <c r="K15" i="8"/>
  <c r="C50" i="2"/>
  <c r="C43" i="2"/>
  <c r="C12" i="8" s="1"/>
  <c r="C16" i="8"/>
  <c r="G95" i="3" s="1"/>
  <c r="G92" i="3" s="1"/>
  <c r="G15" i="9" l="1"/>
  <c r="C15" i="8"/>
  <c r="H95" i="3"/>
  <c r="H92" i="3" s="1"/>
  <c r="H15" i="9" l="1"/>
  <c r="H6" i="9" s="1"/>
  <c r="I18" i="9" l="1"/>
  <c r="I15" i="9" s="1"/>
  <c r="I95" i="3"/>
  <c r="I92" i="3" s="1"/>
  <c r="G11" i="9"/>
  <c r="G84" i="3" s="1"/>
  <c r="C11" i="5"/>
  <c r="D11" i="5"/>
  <c r="E11" i="5"/>
  <c r="F11" i="5"/>
  <c r="B11" i="5"/>
  <c r="C14" i="5"/>
  <c r="D14" i="5"/>
  <c r="E14" i="5"/>
  <c r="F14" i="5"/>
  <c r="B14" i="5"/>
  <c r="C10" i="5"/>
  <c r="B16" i="5"/>
  <c r="B10" i="5" l="1"/>
  <c r="G21" i="1"/>
  <c r="H21" i="1"/>
  <c r="I21" i="1"/>
  <c r="J21" i="1"/>
  <c r="F21" i="1"/>
  <c r="I84" i="3" l="1"/>
  <c r="H84" i="3"/>
  <c r="G14" i="1"/>
  <c r="F14" i="1" l="1"/>
  <c r="I25" i="3"/>
  <c r="I21" i="3" s="1"/>
  <c r="E11" i="8" l="1"/>
  <c r="G80" i="3" s="1"/>
  <c r="G8" i="8" l="1"/>
  <c r="G4" i="2"/>
  <c r="F8" i="8"/>
  <c r="G4" i="8" l="1"/>
  <c r="E4" i="2"/>
  <c r="E4" i="8" s="1"/>
  <c r="E8" i="8"/>
  <c r="G13" i="3" s="1"/>
  <c r="I4" i="2"/>
  <c r="I4" i="8" s="1"/>
  <c r="I8" i="8"/>
  <c r="J4" i="2"/>
  <c r="J4" i="8" s="1"/>
  <c r="G34" i="3" s="1"/>
  <c r="J8" i="8"/>
  <c r="H4" i="2"/>
  <c r="P4" i="2" s="1"/>
  <c r="H8" i="8"/>
  <c r="F4" i="2"/>
  <c r="H11" i="8"/>
  <c r="G11" i="8"/>
  <c r="F11" i="8"/>
  <c r="G79" i="3" s="1"/>
  <c r="K11" i="8"/>
  <c r="G75" i="3" s="1"/>
  <c r="N11" i="8"/>
  <c r="L11" i="8"/>
  <c r="M11" i="8"/>
  <c r="M8" i="8"/>
  <c r="R4" i="8" l="1"/>
  <c r="J5" i="2"/>
  <c r="F4" i="8"/>
  <c r="R4" i="2"/>
  <c r="Q4" i="8" s="1"/>
  <c r="G83" i="3"/>
  <c r="G74" i="3"/>
  <c r="G35" i="3"/>
  <c r="H4" i="8"/>
  <c r="G33" i="3" s="1"/>
  <c r="K4" i="2"/>
  <c r="K8" i="8"/>
  <c r="N8" i="8"/>
  <c r="O4" i="2"/>
  <c r="N4" i="8" s="1"/>
  <c r="G25" i="3" s="1"/>
  <c r="G21" i="3" s="1"/>
  <c r="L4" i="2"/>
  <c r="L8" i="8"/>
  <c r="N4" i="2"/>
  <c r="L4" i="8" l="1"/>
  <c r="M5" i="2"/>
  <c r="K4" i="8"/>
  <c r="G27" i="3" s="1"/>
  <c r="G26" i="3" s="1"/>
  <c r="Q4" i="2"/>
  <c r="P4" i="8" s="1"/>
  <c r="M4" i="8"/>
  <c r="G37" i="3" s="1"/>
  <c r="S4" i="2"/>
  <c r="O4" i="8" s="1"/>
  <c r="G10" i="9"/>
  <c r="G8" i="9" s="1"/>
  <c r="D8" i="2"/>
  <c r="C11" i="8"/>
  <c r="D11" i="8"/>
  <c r="G76" i="3" s="1"/>
  <c r="G73" i="3" s="1"/>
  <c r="G63" i="3" s="1"/>
  <c r="G103" i="3" s="1"/>
  <c r="H12" i="1" l="1"/>
  <c r="H11" i="1"/>
  <c r="D7" i="2"/>
  <c r="C7" i="2" s="1"/>
  <c r="C8" i="2"/>
  <c r="G7" i="9" s="1"/>
  <c r="G6" i="9" s="1"/>
  <c r="D16" i="5" l="1"/>
  <c r="D4" i="2"/>
  <c r="D4" i="8" s="1"/>
  <c r="G32" i="3" s="1"/>
  <c r="G31" i="3" s="1"/>
  <c r="D8" i="8"/>
  <c r="C35" i="2"/>
  <c r="G11" i="3" l="1"/>
  <c r="G10" i="3" s="1"/>
  <c r="C4" i="2"/>
  <c r="C8" i="8"/>
  <c r="C4" i="8" l="1"/>
  <c r="D10" i="5"/>
  <c r="N25" i="8"/>
  <c r="N9" i="8"/>
  <c r="I25" i="8"/>
  <c r="H8" i="9"/>
  <c r="C25" i="8"/>
  <c r="M25" i="8"/>
  <c r="C20" i="8"/>
  <c r="E27" i="8"/>
  <c r="H80" i="3" s="1"/>
  <c r="K27" i="8"/>
  <c r="H75" i="3" s="1"/>
  <c r="F25" i="8"/>
  <c r="D25" i="8"/>
  <c r="H27" i="8"/>
  <c r="K25" i="8"/>
  <c r="D27" i="8"/>
  <c r="H76" i="3" s="1"/>
  <c r="N27" i="8"/>
  <c r="E16" i="5"/>
  <c r="E10" i="5" s="1"/>
  <c r="K24" i="8"/>
  <c r="K20" i="8" s="1"/>
  <c r="H27" i="3" s="1"/>
  <c r="H26" i="3" s="1"/>
  <c r="J25" i="8"/>
  <c r="N24" i="8"/>
  <c r="N20" i="8" s="1"/>
  <c r="H25" i="3" s="1"/>
  <c r="H21" i="3" s="1"/>
  <c r="C27" i="8"/>
  <c r="G27" i="8"/>
  <c r="E25" i="8"/>
  <c r="H25" i="8"/>
  <c r="I24" i="8"/>
  <c r="I20" i="8" s="1"/>
  <c r="G25" i="8"/>
  <c r="I27" i="8"/>
  <c r="M24" i="8"/>
  <c r="M20" i="8" s="1"/>
  <c r="H37" i="3" s="1"/>
  <c r="F27" i="8"/>
  <c r="G24" i="8"/>
  <c r="G20" i="8" s="1"/>
  <c r="M27" i="8"/>
  <c r="F24" i="8"/>
  <c r="F20" i="8" s="1"/>
  <c r="C24" i="8"/>
  <c r="H10" i="9"/>
  <c r="H24" i="8"/>
  <c r="H20" i="8" s="1"/>
  <c r="E24" i="8"/>
  <c r="E20" i="8" s="1"/>
  <c r="H13" i="3" s="1"/>
  <c r="J24" i="8"/>
  <c r="J20" i="8" s="1"/>
  <c r="H34" i="3" s="1"/>
  <c r="D24" i="8"/>
  <c r="H74" i="3" l="1"/>
  <c r="H35" i="3"/>
  <c r="H33" i="3"/>
  <c r="H79" i="3"/>
  <c r="H73" i="3" s="1"/>
  <c r="H63" i="3" s="1"/>
  <c r="H103" i="3" s="1"/>
  <c r="I11" i="1" s="1"/>
  <c r="H9" i="1"/>
  <c r="H8" i="1"/>
  <c r="H14" i="1" s="1"/>
  <c r="D20" i="8"/>
  <c r="H32" i="3" s="1"/>
  <c r="C41" i="8"/>
  <c r="C36" i="8"/>
  <c r="D41" i="8"/>
  <c r="C40" i="8"/>
  <c r="D40" i="8"/>
  <c r="C43" i="8"/>
  <c r="E41" i="8"/>
  <c r="I6" i="9"/>
  <c r="D43" i="8"/>
  <c r="I76" i="3" s="1"/>
  <c r="E43" i="8"/>
  <c r="I80" i="3" s="1"/>
  <c r="F16" i="5"/>
  <c r="F10" i="5" s="1"/>
  <c r="I10" i="9"/>
  <c r="E40" i="8"/>
  <c r="I11" i="3"/>
  <c r="H31" i="3" l="1"/>
  <c r="I12" i="1"/>
  <c r="I73" i="3"/>
  <c r="I63" i="3" s="1"/>
  <c r="I103" i="3" s="1"/>
  <c r="J12" i="1" s="1"/>
  <c r="H11" i="3"/>
  <c r="I10" i="3"/>
  <c r="J11" i="1" l="1"/>
  <c r="H10" i="3"/>
  <c r="I9" i="1" s="1"/>
  <c r="J9" i="1"/>
  <c r="J8" i="1"/>
  <c r="I8" i="1" l="1"/>
  <c r="I14" i="1" s="1"/>
  <c r="J14" i="1"/>
</calcChain>
</file>

<file path=xl/sharedStrings.xml><?xml version="1.0" encoding="utf-8"?>
<sst xmlns="http://schemas.openxmlformats.org/spreadsheetml/2006/main" count="540" uniqueCount="193">
  <si>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</si>
  <si>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</si>
  <si>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</si>
  <si>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</si>
  <si>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</si>
  <si>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</si>
  <si>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</si>
  <si>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</si>
  <si>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</si>
  <si>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</si>
  <si>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</si>
  <si>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</si>
  <si>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</si>
  <si>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</si>
  <si>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</si>
  <si>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</si>
  <si>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</si>
  <si>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</si>
  <si>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</si>
  <si>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</si>
  <si>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</si>
  <si>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</si>
  <si>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</si>
  <si>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</si>
  <si>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</si>
  <si>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</si>
  <si>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</si>
  <si>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</si>
  <si>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</si>
  <si>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</si>
  <si>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</si>
  <si>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</si>
  <si>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</si>
  <si>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</si>
  <si>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</si>
  <si>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</si>
  <si>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</si>
  <si>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</si>
  <si>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</si>
  <si>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</si>
  <si>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</si>
  <si>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</si>
  <si>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</si>
  <si>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</si>
  <si>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</si>
  <si>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PROGRAM xxxx</t>
  </si>
  <si>
    <t>NAZIV PROGRAMA</t>
  </si>
  <si>
    <t>Aktivnost Axxxxxx</t>
  </si>
  <si>
    <t>NAZIV AKTIVNOSTI</t>
  </si>
  <si>
    <t>Kapitalni projekt Kxxxxxx</t>
  </si>
  <si>
    <t>NAZIV KAPITALNOG PROJEKTA</t>
  </si>
  <si>
    <t>A) SAŽETAK RAČUNA PRIHODA I RASHODA</t>
  </si>
  <si>
    <t>B) SAŽETAK RAČUNA FINANCIRANJA</t>
  </si>
  <si>
    <t>UKUPAN DONOS VIŠKA / MANJKA IZ PRETHODNE(IH) GODINE***</t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</si>
  <si>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</si>
  <si>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</si>
  <si>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</si>
  <si>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</si>
  <si>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</si>
  <si>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Ostale pomoći</t>
  </si>
  <si>
    <t>Ostali prihodi za posebne namjene</t>
  </si>
  <si>
    <t>FINANCIJSKI PLAN PRORAČUNSKOG KORISNIKA JEDINICE LOKALNE I PODRUČNE (REGIONALNE) SAMOUPRAVE 
ZA 2023. I PROJEKCIJA ZA 2024. I 2025. GODINU</t>
  </si>
  <si>
    <t>Rashodi za nabavu proizvedene dugotrajne imovine</t>
  </si>
  <si>
    <t>C) PRENESENI VIŠAK ILI PRENESENI MANJAK I VIŠEGODIŠNJI PLAN URAVNOTEŽENJA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</si>
  <si>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indexed="8"/>
        <rFont val="Arial"/>
        <family val="2"/>
        <charset val="238"/>
      </rPr>
      <t>u kunama i u eurima</t>
    </r>
    <r>
      <rPr>
        <b/>
        <i/>
        <sz val="9"/>
        <color indexed="8"/>
        <rFont val="Arial"/>
        <family val="2"/>
        <charset val="238"/>
      </rPr>
      <t>.</t>
    </r>
  </si>
  <si>
    <t>Naziv</t>
  </si>
  <si>
    <t xml:space="preserve">09 Obrazovanje </t>
  </si>
  <si>
    <t>091 Predškolsko i osnovno obrazovanje</t>
  </si>
  <si>
    <t>PLAN RASHODA I IZDATAKA</t>
  </si>
  <si>
    <t>PROGRAM</t>
  </si>
  <si>
    <t>NAZIV AKTIVOSTI</t>
  </si>
  <si>
    <t>Plaće (Bruto)</t>
  </si>
  <si>
    <t>Ostali rashodi za zaposlene</t>
  </si>
  <si>
    <t>Doprinosi na plaće</t>
  </si>
  <si>
    <t>Službena putovanja</t>
  </si>
  <si>
    <t>Naknade za prijevoz, za rad na terenu i odvojeni život</t>
  </si>
  <si>
    <t>Stručno usavršavanje zaposlenika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</si>
  <si>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</si>
  <si>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</si>
  <si>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</si>
  <si>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</si>
  <si>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</si>
  <si>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</si>
  <si>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</si>
  <si>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</si>
  <si>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</si>
  <si>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</si>
  <si>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</si>
  <si>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</si>
  <si>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</si>
  <si>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</si>
  <si>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</si>
  <si>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rasnog odnosa invalidi</t>
  </si>
  <si>
    <t>Premije osiguranja</t>
  </si>
  <si>
    <t>Reprezentacija</t>
  </si>
  <si>
    <t>Članarine i norme</t>
  </si>
  <si>
    <t>Pristojbe i naknade - volonteri</t>
  </si>
  <si>
    <t>Troškovi sudskih postupaka</t>
  </si>
  <si>
    <t>Ostali nespomenuti rashodi poslovanja</t>
  </si>
  <si>
    <t>Financijski  rashodi</t>
  </si>
  <si>
    <t>Ostali financijski rashodi</t>
  </si>
  <si>
    <t>Bankarske usluge i usluge platnog prometa</t>
  </si>
  <si>
    <t>Knjige</t>
  </si>
  <si>
    <t>UKUPNO</t>
  </si>
  <si>
    <t>Knjige, umjetnička djela i ostale izložbene vrijednosti</t>
  </si>
  <si>
    <t>Rashodi za usluge</t>
  </si>
  <si>
    <t>Naknade troškova zaposlenima</t>
  </si>
  <si>
    <t>FINANCIJSKI PLAN IZVANPRORAČUNSKOG KORISNIKA JEDINICE LOKALNE I PODRUČNE (REGIONALNE) SAMOUPRAVE 
ZA 2023. I PROJEKCIJA ZA 2024. I 2025. GODINU</t>
  </si>
  <si>
    <t>Rashodi za dodatna ulaganja na nefinancijskoj imovini</t>
  </si>
  <si>
    <t>Prihodi od imovine</t>
  </si>
  <si>
    <t>Prihodi od prodaje proizvoda i robe te pruženih usluga i prihodi od donacija</t>
  </si>
  <si>
    <t>VIŠAK / MANJAK IZ PRETHODNE(IH) GODINE KOJI ĆE SE RASPOREDITI / POKRITI U EURIMA</t>
  </si>
  <si>
    <t>Vlastiti prihodi proračunskih korisnika</t>
  </si>
  <si>
    <t>Pomoći za proračunske korisnike</t>
  </si>
  <si>
    <t>Donacije za proračunske korisnike</t>
  </si>
  <si>
    <t>Pomoći EU</t>
  </si>
  <si>
    <t>Pomoći za proračunske korisnike iz EU - prijenos</t>
  </si>
  <si>
    <t>Prihodi od upravnih i administrativnih pristojbi, pristojbi poposebnim propisima i naknada</t>
  </si>
  <si>
    <t>Radhodi za materijal i energiju</t>
  </si>
  <si>
    <t>Postrojenja i oprema</t>
  </si>
  <si>
    <t>Uredska oprema i namještaj</t>
  </si>
  <si>
    <t>OŠ STJEPANA IVIČEVIĆA</t>
  </si>
  <si>
    <t>za plaće i ostala materijalna prava zaposlenika MINISTARSTVA</t>
  </si>
  <si>
    <t>Za materijalne troškove od ministarstva</t>
  </si>
  <si>
    <t>za udžbenike od MINISTARSTVA</t>
  </si>
  <si>
    <t>Od Ministarstva</t>
  </si>
  <si>
    <t>od osiguranja za štete.</t>
  </si>
  <si>
    <t>od donacija</t>
  </si>
  <si>
    <t>od EU FONDOVA za ASISTENTE U NASTAVI</t>
  </si>
  <si>
    <t>od GRADA za ASISTENTE U NASTAVI</t>
  </si>
  <si>
    <r>
      <t>od GRADA za str. jezike i prod. nastavu kao i za</t>
    </r>
    <r>
      <rPr>
        <sz val="9"/>
        <color indexed="8"/>
        <rFont val="MS Sans Serif"/>
        <charset val="238"/>
      </rPr>
      <t xml:space="preserve"> MAT.TROŠKOVE</t>
    </r>
    <r>
      <rPr>
        <sz val="11"/>
        <color theme="1"/>
        <rFont val="Calibri"/>
        <family val="2"/>
        <charset val="238"/>
        <scheme val="minor"/>
      </rPr>
      <t xml:space="preserve"> iznad min. standarda</t>
    </r>
  </si>
  <si>
    <t>od GRADA za str. jezike i prod. nastavu kao i asistente u nastavi</t>
  </si>
  <si>
    <t>po projektu ŠKOLSKA SHEMA</t>
  </si>
  <si>
    <t xml:space="preserve"> vlastitih prihoda za KUHINJU, EKSKURZIJE I OSTALA PLAĆANJA.</t>
  </si>
  <si>
    <t>U izradi proračunskog plana vodilo se računa o zadanim maksimalnim limitima.</t>
  </si>
  <si>
    <t>OŠ Stjepana Ivičevića</t>
  </si>
  <si>
    <t>Računovođa:</t>
  </si>
  <si>
    <t>Miro Mucić</t>
  </si>
  <si>
    <t xml:space="preserve"> prihoda i to:</t>
  </si>
  <si>
    <t>Rashodi su planirani po dosadašnjim realizacijama, uvažavajuću poskupljenja energenata</t>
  </si>
  <si>
    <t>ta sredstva prenijela na energente i investicijsko.</t>
  </si>
  <si>
    <t xml:space="preserve">Također u ovom proračunskom planu nema kapitalnih ulaganja, osim ministarstva za udžbenike i od grada </t>
  </si>
  <si>
    <t>projekt "LAKŠE TORBE ZA NAŠE ŠKOLARCE"</t>
  </si>
  <si>
    <t>Iz decentraliziranih sredstava</t>
  </si>
  <si>
    <t>Ostali instrumenti uređaji i strojevi</t>
  </si>
  <si>
    <t>Sportska oprema</t>
  </si>
  <si>
    <t>Dodatna ulaganja na građevinski objektima</t>
  </si>
  <si>
    <t>Sufinanciranje cijene prijevoza</t>
  </si>
  <si>
    <t>PRIJEDLOG PLANA ZA 2026.</t>
  </si>
  <si>
    <t>Dodatna ulaganja na građevinskim objektima</t>
  </si>
  <si>
    <t xml:space="preserve">i troškove posljednjeg sudskog postupka (Mira Glučina) za 2024. godinu, da bi se 2025. i 2026. godine </t>
  </si>
  <si>
    <t>sufinanciranje cijene prijevoza</t>
  </si>
  <si>
    <t>Pomoći u naravi</t>
  </si>
  <si>
    <t>U plan je dodano financiranje marende od strane ministarstva, kao i planirani porast plaća i ostalih prava za zaposlene</t>
  </si>
  <si>
    <t>Decentralizirana 4.3</t>
  </si>
  <si>
    <t>Ministarstvo      5.4</t>
  </si>
  <si>
    <t>Grad                            1.1</t>
  </si>
  <si>
    <t>Donacije     6.4</t>
  </si>
  <si>
    <t>Vlastiti                  3.2</t>
  </si>
  <si>
    <t>S osmjehom u školu Grad     1.1</t>
  </si>
  <si>
    <t>Planom za 2024. godinu predviđeno je prema slijedećem:</t>
  </si>
  <si>
    <t>PRIJEDLOG PLANA ZA 2027.</t>
  </si>
  <si>
    <t>Sufinanciranje cijene prijevoza i radnih bilježnica</t>
  </si>
  <si>
    <t>S osmjehom u školu      ministarstvo    5.2</t>
  </si>
  <si>
    <t>S osmjehom u školu      PROJEKT    5.1</t>
  </si>
  <si>
    <t>ASISTENTI U NASTAVI MAKARSKOG PRIMORJA - PROJEKT 6.4</t>
  </si>
  <si>
    <t>Projekcija 
za 2027.</t>
  </si>
  <si>
    <t>Ostali rashodi</t>
  </si>
  <si>
    <t>FINANCIJSKI PLAN PRORAČUNSKOG KORISNIKA JEDINICE LOKALNE I PODRUČNE (REGIONALNE) SAMOUPRAVE 
ZA 2025. I PROJEKCIJA ZA 2026. I 2027. GODINU</t>
  </si>
  <si>
    <t>Sufinanciranje radnih bilježnica</t>
  </si>
  <si>
    <t>s osmijehom</t>
  </si>
  <si>
    <t>Pomoći EU-osmijeh</t>
  </si>
  <si>
    <t>Marende iz pomoći</t>
  </si>
  <si>
    <r>
      <t xml:space="preserve"> </t>
    </r>
    <r>
      <rPr>
        <b/>
        <sz val="10"/>
        <color rgb="FF000000"/>
        <rFont val="Calibri"/>
        <family val="2"/>
        <charset val="238"/>
        <scheme val="minor"/>
      </rPr>
      <t>MINISTARSTVO</t>
    </r>
    <r>
      <rPr>
        <b/>
        <sz val="11"/>
        <color indexed="8"/>
        <rFont val="Calibri"/>
        <family val="2"/>
        <charset val="238"/>
        <scheme val="minor"/>
      </rPr>
      <t>, PREHRANA     5.2</t>
    </r>
  </si>
  <si>
    <t>POM</t>
  </si>
  <si>
    <t>Prihodi po posebnim propisima</t>
  </si>
  <si>
    <t>Radhodi od nefinancijske imovine i nadoknade šteta s osnova osiguranja3.2</t>
  </si>
  <si>
    <t>Radhodi od nefinancijske imovine i nadoknade šteta s osnova osiguranja 3.2</t>
  </si>
  <si>
    <t>IZVOR               6.4.</t>
  </si>
  <si>
    <t>IZVOR             3.2.</t>
  </si>
  <si>
    <t>IZVOR            5.2.</t>
  </si>
  <si>
    <t>IZVOR          1.1.</t>
  </si>
  <si>
    <t>Donacije         6.4</t>
  </si>
  <si>
    <t>PLAN RASHODA I IZDATAKA 2026.</t>
  </si>
  <si>
    <t>PRIJEDLOG PLANA ZA 2028.</t>
  </si>
  <si>
    <t>Izvršenje 2024.</t>
  </si>
  <si>
    <t>Plan 2025.</t>
  </si>
  <si>
    <t>Plan za 2026.</t>
  </si>
  <si>
    <t>Projekcija 
za 2028.</t>
  </si>
  <si>
    <t>FINANCIJSKI PLAN PRORAČUNSKOG KORISNIKA JEDINICE LOKALNE I PODRUČNE (REGIONALNE) SAMOUPRAVE 
ZA 2026. I PROJEKCIJA ZA 2027. I 2028. GODINU</t>
  </si>
  <si>
    <t>Izvršenje 2024.**</t>
  </si>
  <si>
    <t>Plan 2025.**</t>
  </si>
  <si>
    <t>ASISTENTI U NASTAVI MAKARSKOG PRIMORJA - PROJEKT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</si>
</sst>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[$€-1]"/>
    <numFmt numFmtId="165" formatCode="#,##0.00\ [$€-1]"/>
    <numFmt numFmtId="166" formatCode="#,##0.00\ [$€-41A]"/>
  </numFmts>
  <fonts count="4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i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9"/>
      <name val="Arial"/>
      <family val="2"/>
      <charset val="238"/>
    </font>
    <font>
      <b/>
      <sz val="14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i/>
      <sz val="10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indexed="8"/>
      <name val="MS Sans Serif"/>
      <charset val="238"/>
    </font>
    <font>
      <b/>
      <sz val="11"/>
      <color indexed="8"/>
      <name val="MS Sans Serif"/>
      <charset val="238"/>
    </font>
    <font>
      <b/>
      <sz val="10"/>
      <color indexed="8"/>
      <name val="MS Sans Serif"/>
      <charset val="238"/>
    </font>
    <font>
      <sz val="9"/>
      <color indexed="8"/>
      <name val="MS Sans Serif"/>
      <charset val="238"/>
    </font>
    <font>
      <i/>
      <sz val="11"/>
      <color indexed="8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9" fillId="0" borderId="0"/>
    <xf numFmtId="0" fontId="3" fillId="0" borderId="0"/>
    <xf numFmtId="0" fontId="3" fillId="0" borderId="0"/>
  </cellStyleXfs>
  <cellXfs count="207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 applyProtection="1">
      <alignment horizontal="right" wrapText="1"/>
    </xf>
    <xf numFmtId="0" fontId="17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4" fontId="0" fillId="0" borderId="0" xfId="0" applyNumberFormat="1"/>
    <xf numFmtId="49" fontId="18" fillId="0" borderId="3" xfId="0" applyNumberFormat="1" applyFont="1" applyFill="1" applyBorder="1" applyAlignment="1" applyProtection="1">
      <alignment horizontal="left" vertical="center"/>
      <protection hidden="1"/>
    </xf>
    <xf numFmtId="49" fontId="20" fillId="0" borderId="3" xfId="0" applyNumberFormat="1" applyFont="1" applyFill="1" applyBorder="1" applyAlignment="1" applyProtection="1">
      <alignment horizontal="left" vertical="center"/>
      <protection hidden="1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4" fontId="0" fillId="0" borderId="3" xfId="0" applyNumberFormat="1" applyBorder="1"/>
    <xf numFmtId="0" fontId="22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>
      <alignment horizont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23" fillId="5" borderId="6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>
      <alignment wrapText="1"/>
    </xf>
    <xf numFmtId="0" fontId="24" fillId="0" borderId="0" xfId="0" applyNumberFormat="1" applyFont="1" applyFill="1" applyBorder="1" applyAlignment="1" applyProtection="1">
      <alignment wrapText="1"/>
    </xf>
    <xf numFmtId="0" fontId="22" fillId="0" borderId="0" xfId="0" applyNumberFormat="1" applyFont="1" applyFill="1" applyBorder="1" applyAlignment="1" applyProtection="1">
      <alignment wrapText="1"/>
    </xf>
    <xf numFmtId="0" fontId="23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/>
    </xf>
    <xf numFmtId="4" fontId="25" fillId="0" borderId="0" xfId="0" applyNumberFormat="1" applyFont="1" applyFill="1" applyBorder="1" applyAlignment="1">
      <alignment wrapText="1"/>
    </xf>
    <xf numFmtId="0" fontId="26" fillId="0" borderId="0" xfId="0" applyFont="1" applyFill="1" applyBorder="1" applyAlignment="1">
      <alignment horizontal="center" wrapText="1"/>
    </xf>
    <xf numFmtId="0" fontId="27" fillId="0" borderId="0" xfId="0" applyFont="1" applyFill="1" applyBorder="1" applyAlignment="1">
      <alignment horizontal="center" wrapText="1"/>
    </xf>
    <xf numFmtId="0" fontId="28" fillId="0" borderId="0" xfId="3" applyFont="1" applyFill="1" applyBorder="1" applyAlignment="1">
      <alignment horizontal="left" vertical="center" wrapText="1"/>
    </xf>
    <xf numFmtId="0" fontId="23" fillId="0" borderId="0" xfId="2" applyFont="1" applyFill="1" applyBorder="1" applyAlignment="1">
      <alignment horizontal="left" wrapText="1"/>
    </xf>
    <xf numFmtId="0" fontId="22" fillId="0" borderId="0" xfId="2" applyFont="1" applyFill="1" applyBorder="1" applyAlignment="1">
      <alignment horizontal="left" wrapText="1"/>
    </xf>
    <xf numFmtId="0" fontId="29" fillId="5" borderId="0" xfId="0" applyNumberFormat="1" applyFont="1" applyFill="1" applyBorder="1" applyAlignment="1" applyProtection="1">
      <alignment horizontal="center"/>
    </xf>
    <xf numFmtId="0" fontId="26" fillId="0" borderId="0" xfId="0" applyFont="1" applyBorder="1" applyAlignment="1">
      <alignment wrapText="1"/>
    </xf>
    <xf numFmtId="0" fontId="27" fillId="0" borderId="0" xfId="0" applyFont="1" applyBorder="1" applyAlignment="1">
      <alignment wrapText="1"/>
    </xf>
    <xf numFmtId="0" fontId="30" fillId="0" borderId="0" xfId="0" applyFont="1" applyBorder="1" applyAlignment="1">
      <alignment wrapText="1"/>
    </xf>
    <xf numFmtId="0" fontId="22" fillId="5" borderId="0" xfId="0" applyNumberFormat="1" applyFont="1" applyFill="1" applyBorder="1" applyAlignment="1" applyProtection="1">
      <alignment wrapText="1"/>
    </xf>
    <xf numFmtId="4" fontId="31" fillId="0" borderId="0" xfId="0" applyNumberFormat="1" applyFont="1" applyFill="1" applyBorder="1" applyAlignment="1" applyProtection="1">
      <alignment horizontal="center" vertical="center"/>
    </xf>
    <xf numFmtId="4" fontId="31" fillId="5" borderId="7" xfId="0" applyNumberFormat="1" applyFont="1" applyFill="1" applyBorder="1" applyAlignment="1" applyProtection="1">
      <alignment horizontal="center" vertical="center" wrapText="1"/>
    </xf>
    <xf numFmtId="4" fontId="31" fillId="0" borderId="0" xfId="0" applyNumberFormat="1" applyFont="1" applyFill="1" applyBorder="1" applyAlignment="1" applyProtection="1"/>
    <xf numFmtId="4" fontId="32" fillId="0" borderId="0" xfId="0" applyNumberFormat="1" applyFont="1" applyFill="1" applyBorder="1" applyAlignment="1" applyProtection="1"/>
    <xf numFmtId="0" fontId="31" fillId="0" borderId="0" xfId="0" applyNumberFormat="1" applyFont="1" applyFill="1" applyBorder="1" applyAlignment="1" applyProtection="1"/>
    <xf numFmtId="4" fontId="32" fillId="5" borderId="0" xfId="0" applyNumberFormat="1" applyFont="1" applyFill="1" applyBorder="1" applyAlignment="1" applyProtection="1"/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4" xfId="0" applyNumberFormat="1" applyFont="1" applyFill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23" fillId="5" borderId="0" xfId="0" applyNumberFormat="1" applyFont="1" applyFill="1" applyBorder="1" applyAlignment="1" applyProtection="1">
      <alignment horizontal="center" vertical="center" wrapText="1"/>
    </xf>
    <xf numFmtId="4" fontId="31" fillId="5" borderId="0" xfId="0" applyNumberFormat="1" applyFont="1" applyFill="1" applyBorder="1" applyAlignment="1" applyProtection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0" xfId="0" applyFill="1" applyBorder="1"/>
    <xf numFmtId="0" fontId="0" fillId="0" borderId="3" xfId="0" applyBorder="1" applyAlignment="1">
      <alignment wrapText="1"/>
    </xf>
    <xf numFmtId="4" fontId="6" fillId="2" borderId="3" xfId="0" applyNumberFormat="1" applyFont="1" applyFill="1" applyBorder="1" applyAlignment="1">
      <alignment horizontal="right"/>
    </xf>
    <xf numFmtId="0" fontId="3" fillId="0" borderId="3" xfId="0" applyNumberFormat="1" applyFont="1" applyFill="1" applyBorder="1" applyAlignment="1" applyProtection="1">
      <alignment wrapText="1"/>
    </xf>
    <xf numFmtId="0" fontId="34" fillId="0" borderId="3" xfId="0" applyFont="1" applyBorder="1" applyAlignment="1">
      <alignment wrapText="1"/>
    </xf>
    <xf numFmtId="0" fontId="9" fillId="2" borderId="3" xfId="0" quotePrefix="1" applyFont="1" applyFill="1" applyBorder="1" applyAlignment="1">
      <alignment horizontal="left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0" fillId="0" borderId="3" xfId="0" applyFill="1" applyBorder="1"/>
    <xf numFmtId="4" fontId="6" fillId="2" borderId="4" xfId="0" applyNumberFormat="1" applyFont="1" applyFill="1" applyBorder="1" applyAlignment="1">
      <alignment horizontal="right"/>
    </xf>
    <xf numFmtId="4" fontId="34" fillId="0" borderId="3" xfId="0" applyNumberFormat="1" applyFont="1" applyBorder="1"/>
    <xf numFmtId="4" fontId="23" fillId="0" borderId="0" xfId="0" applyNumberFormat="1" applyFont="1" applyFill="1" applyBorder="1" applyAlignment="1" applyProtection="1"/>
    <xf numFmtId="0" fontId="23" fillId="5" borderId="7" xfId="0" applyNumberFormat="1" applyFont="1" applyFill="1" applyBorder="1" applyAlignment="1" applyProtection="1">
      <alignment horizontal="center" vertical="center" wrapText="1"/>
    </xf>
    <xf numFmtId="164" fontId="6" fillId="3" borderId="3" xfId="0" applyNumberFormat="1" applyFont="1" applyFill="1" applyBorder="1" applyAlignment="1">
      <alignment horizontal="right"/>
    </xf>
    <xf numFmtId="164" fontId="6" fillId="0" borderId="3" xfId="0" applyNumberFormat="1" applyFont="1" applyFill="1" applyBorder="1" applyAlignment="1">
      <alignment horizontal="right"/>
    </xf>
    <xf numFmtId="164" fontId="6" fillId="0" borderId="3" xfId="0" applyNumberFormat="1" applyFont="1" applyFill="1" applyBorder="1" applyAlignment="1" applyProtection="1">
      <alignment horizontal="right" wrapText="1"/>
    </xf>
    <xf numFmtId="164" fontId="6" fillId="0" borderId="3" xfId="0" applyNumberFormat="1" applyFont="1" applyBorder="1" applyAlignment="1">
      <alignment horizontal="right"/>
    </xf>
    <xf numFmtId="0" fontId="35" fillId="0" borderId="0" xfId="0" applyNumberFormat="1" applyFont="1" applyFill="1" applyBorder="1" applyAlignment="1" applyProtection="1">
      <alignment horizontal="center"/>
    </xf>
    <xf numFmtId="0" fontId="35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5" fontId="0" fillId="0" borderId="0" xfId="0" applyNumberFormat="1" applyFill="1" applyBorder="1" applyAlignment="1" applyProtection="1"/>
    <xf numFmtId="4" fontId="0" fillId="0" borderId="0" xfId="0" applyNumberFormat="1" applyFill="1" applyBorder="1" applyAlignment="1" applyProtection="1"/>
    <xf numFmtId="165" fontId="36" fillId="0" borderId="0" xfId="0" applyNumberFormat="1" applyFont="1" applyFill="1" applyBorder="1" applyAlignment="1" applyProtection="1"/>
    <xf numFmtId="4" fontId="36" fillId="0" borderId="0" xfId="0" applyNumberFormat="1" applyFont="1" applyFill="1" applyBorder="1" applyAlignment="1" applyProtection="1"/>
    <xf numFmtId="165" fontId="37" fillId="0" borderId="0" xfId="0" applyNumberFormat="1" applyFont="1" applyFill="1" applyBorder="1" applyAlignment="1" applyProtection="1"/>
    <xf numFmtId="4" fontId="37" fillId="0" borderId="0" xfId="0" applyNumberFormat="1" applyFont="1" applyFill="1" applyBorder="1" applyAlignment="1" applyProtection="1"/>
    <xf numFmtId="4" fontId="0" fillId="0" borderId="0" xfId="0" applyNumberFormat="1" applyFont="1" applyFill="1" applyBorder="1" applyAlignment="1" applyProtection="1"/>
    <xf numFmtId="165" fontId="35" fillId="0" borderId="0" xfId="0" applyNumberFormat="1" applyFont="1" applyFill="1" applyBorder="1" applyAlignment="1" applyProtection="1">
      <alignment horizontal="center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wrapText="1"/>
    </xf>
    <xf numFmtId="165" fontId="6" fillId="0" borderId="3" xfId="0" applyNumberFormat="1" applyFont="1" applyFill="1" applyBorder="1" applyAlignment="1">
      <alignment horizontal="right"/>
    </xf>
    <xf numFmtId="165" fontId="6" fillId="3" borderId="3" xfId="0" applyNumberFormat="1" applyFont="1" applyFill="1" applyBorder="1" applyAlignment="1">
      <alignment horizontal="right"/>
    </xf>
    <xf numFmtId="165" fontId="6" fillId="0" borderId="3" xfId="0" applyNumberFormat="1" applyFont="1" applyBorder="1" applyAlignment="1">
      <alignment horizontal="right"/>
    </xf>
    <xf numFmtId="4" fontId="31" fillId="6" borderId="7" xfId="0" applyNumberFormat="1" applyFont="1" applyFill="1" applyBorder="1" applyAlignment="1" applyProtection="1">
      <alignment horizontal="center" vertical="center" wrapText="1"/>
    </xf>
    <xf numFmtId="4" fontId="31" fillId="7" borderId="7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39" fillId="0" borderId="0" xfId="0" applyNumberFormat="1" applyFont="1" applyFill="1" applyBorder="1" applyAlignment="1" applyProtection="1"/>
    <xf numFmtId="0" fontId="28" fillId="0" borderId="0" xfId="0" applyFont="1" applyBorder="1" applyAlignment="1">
      <alignment wrapText="1"/>
    </xf>
    <xf numFmtId="0" fontId="6" fillId="6" borderId="4" xfId="0" applyNumberFormat="1" applyFont="1" applyFill="1" applyBorder="1" applyAlignment="1" applyProtection="1">
      <alignment horizontal="center" vertical="center" wrapText="1"/>
    </xf>
    <xf numFmtId="4" fontId="6" fillId="6" borderId="3" xfId="0" applyNumberFormat="1" applyFont="1" applyFill="1" applyBorder="1" applyAlignment="1">
      <alignment horizontal="right"/>
    </xf>
    <xf numFmtId="4" fontId="3" fillId="6" borderId="3" xfId="0" applyNumberFormat="1" applyFont="1" applyFill="1" applyBorder="1" applyAlignment="1">
      <alignment horizontal="right"/>
    </xf>
    <xf numFmtId="4" fontId="3" fillId="6" borderId="4" xfId="0" applyNumberFormat="1" applyFont="1" applyFill="1" applyBorder="1" applyAlignment="1">
      <alignment horizontal="right"/>
    </xf>
    <xf numFmtId="4" fontId="34" fillId="6" borderId="3" xfId="0" applyNumberFormat="1" applyFont="1" applyFill="1" applyBorder="1"/>
    <xf numFmtId="0" fontId="6" fillId="6" borderId="3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 applyFill="1"/>
    <xf numFmtId="166" fontId="0" fillId="0" borderId="0" xfId="0" applyNumberFormat="1"/>
    <xf numFmtId="166" fontId="3" fillId="2" borderId="4" xfId="0" applyNumberFormat="1" applyFont="1" applyFill="1" applyBorder="1" applyAlignment="1">
      <alignment horizontal="right"/>
    </xf>
    <xf numFmtId="166" fontId="6" fillId="2" borderId="4" xfId="0" applyNumberFormat="1" applyFont="1" applyFill="1" applyBorder="1" applyAlignment="1">
      <alignment horizontal="right"/>
    </xf>
    <xf numFmtId="166" fontId="0" fillId="0" borderId="3" xfId="0" applyNumberFormat="1" applyBorder="1"/>
    <xf numFmtId="4" fontId="31" fillId="8" borderId="7" xfId="0" applyNumberFormat="1" applyFont="1" applyFill="1" applyBorder="1" applyAlignment="1" applyProtection="1">
      <alignment horizontal="center" vertical="center" wrapText="1"/>
    </xf>
    <xf numFmtId="4" fontId="31" fillId="9" borderId="7" xfId="0" applyNumberFormat="1" applyFont="1" applyFill="1" applyBorder="1" applyAlignment="1" applyProtection="1">
      <alignment horizontal="center" vertical="center" wrapText="1"/>
    </xf>
    <xf numFmtId="4" fontId="31" fillId="10" borderId="7" xfId="0" applyNumberFormat="1" applyFont="1" applyFill="1" applyBorder="1" applyAlignment="1" applyProtection="1">
      <alignment horizontal="center" vertical="center" wrapText="1"/>
    </xf>
    <xf numFmtId="166" fontId="6" fillId="3" borderId="3" xfId="0" applyNumberFormat="1" applyFont="1" applyFill="1" applyBorder="1" applyAlignment="1">
      <alignment horizontal="right"/>
    </xf>
    <xf numFmtId="166" fontId="6" fillId="0" borderId="3" xfId="0" applyNumberFormat="1" applyFont="1" applyFill="1" applyBorder="1" applyAlignment="1">
      <alignment horizontal="right"/>
    </xf>
    <xf numFmtId="166" fontId="6" fillId="0" borderId="3" xfId="0" applyNumberFormat="1" applyFont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3" fillId="0" borderId="3" xfId="0" applyNumberFormat="1" applyFont="1" applyFill="1" applyBorder="1" applyAlignment="1">
      <alignment horizontal="right"/>
    </xf>
    <xf numFmtId="4" fontId="0" fillId="0" borderId="3" xfId="0" applyNumberFormat="1" applyFill="1" applyBorder="1"/>
    <xf numFmtId="166" fontId="0" fillId="0" borderId="3" xfId="0" applyNumberFormat="1" applyFill="1" applyBorder="1"/>
    <xf numFmtId="0" fontId="0" fillId="0" borderId="0" xfId="0" applyFill="1"/>
    <xf numFmtId="4" fontId="31" fillId="11" borderId="7" xfId="0" applyNumberFormat="1" applyFont="1" applyFill="1" applyBorder="1" applyAlignment="1" applyProtection="1">
      <alignment horizontal="center" vertical="center" wrapText="1"/>
    </xf>
    <xf numFmtId="4" fontId="31" fillId="12" borderId="9" xfId="0" applyNumberFormat="1" applyFont="1" applyFill="1" applyBorder="1" applyAlignment="1" applyProtection="1">
      <alignment horizontal="center" vertical="center" wrapText="1"/>
    </xf>
    <xf numFmtId="4" fontId="31" fillId="12" borderId="8" xfId="0" applyNumberFormat="1" applyFont="1" applyFill="1" applyBorder="1" applyAlignment="1" applyProtection="1">
      <alignment horizontal="center" vertical="center" wrapText="1"/>
    </xf>
    <xf numFmtId="4" fontId="23" fillId="12" borderId="10" xfId="0" applyNumberFormat="1" applyFont="1" applyFill="1" applyBorder="1" applyAlignment="1" applyProtection="1"/>
    <xf numFmtId="4" fontId="23" fillId="11" borderId="11" xfId="0" applyNumberFormat="1" applyFont="1" applyFill="1" applyBorder="1" applyAlignment="1" applyProtection="1">
      <alignment horizontal="center" vertical="center"/>
    </xf>
    <xf numFmtId="4" fontId="23" fillId="6" borderId="10" xfId="0" applyNumberFormat="1" applyFont="1" applyFill="1" applyBorder="1" applyAlignment="1" applyProtection="1">
      <alignment horizontal="center" vertical="center"/>
    </xf>
    <xf numFmtId="4" fontId="23" fillId="9" borderId="10" xfId="0" applyNumberFormat="1" applyFont="1" applyFill="1" applyBorder="1" applyAlignment="1" applyProtection="1">
      <alignment horizontal="center" vertical="center"/>
    </xf>
    <xf numFmtId="4" fontId="23" fillId="12" borderId="0" xfId="0" applyNumberFormat="1" applyFont="1" applyFill="1" applyBorder="1" applyAlignment="1" applyProtection="1">
      <alignment horizontal="center" vertical="center" wrapText="1"/>
    </xf>
    <xf numFmtId="4" fontId="23" fillId="11" borderId="0" xfId="0" applyNumberFormat="1" applyFont="1" applyFill="1" applyBorder="1" applyAlignment="1" applyProtection="1">
      <alignment horizontal="center" vertical="center" wrapText="1"/>
    </xf>
    <xf numFmtId="4" fontId="23" fillId="6" borderId="0" xfId="0" applyNumberFormat="1" applyFont="1" applyFill="1" applyBorder="1" applyAlignment="1" applyProtection="1">
      <alignment horizontal="center" vertical="center" wrapText="1"/>
    </xf>
    <xf numFmtId="4" fontId="23" fillId="9" borderId="0" xfId="0" applyNumberFormat="1" applyFont="1" applyFill="1" applyBorder="1" applyAlignment="1" applyProtection="1">
      <alignment horizontal="center" vertical="center" wrapText="1"/>
    </xf>
    <xf numFmtId="4" fontId="23" fillId="12" borderId="10" xfId="0" applyNumberFormat="1" applyFont="1" applyFill="1" applyBorder="1" applyAlignment="1" applyProtection="1">
      <alignment horizontal="right" vertical="center"/>
    </xf>
    <xf numFmtId="4" fontId="23" fillId="11" borderId="11" xfId="0" applyNumberFormat="1" applyFont="1" applyFill="1" applyBorder="1" applyAlignment="1" applyProtection="1">
      <alignment horizontal="right" vertical="center"/>
    </xf>
    <xf numFmtId="4" fontId="23" fillId="6" borderId="10" xfId="0" applyNumberFormat="1" applyFont="1" applyFill="1" applyBorder="1" applyAlignment="1" applyProtection="1">
      <alignment horizontal="right" vertical="center"/>
    </xf>
    <xf numFmtId="4" fontId="23" fillId="9" borderId="10" xfId="0" applyNumberFormat="1" applyFont="1" applyFill="1" applyBorder="1" applyAlignment="1" applyProtection="1">
      <alignment horizontal="right" vertical="center"/>
    </xf>
    <xf numFmtId="166" fontId="6" fillId="3" borderId="3" xfId="0" quotePrefix="1" applyNumberFormat="1" applyFont="1" applyFill="1" applyBorder="1" applyAlignment="1">
      <alignment horizontal="right"/>
    </xf>
    <xf numFmtId="0" fontId="14" fillId="0" borderId="0" xfId="0" applyNumberFormat="1" applyFont="1" applyFill="1" applyBorder="1" applyAlignment="1" applyProtection="1">
      <alignment wrapText="1"/>
    </xf>
    <xf numFmtId="0" fontId="16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13" fillId="0" borderId="0" xfId="0" applyFont="1" applyAlignment="1">
      <alignment vertical="center" wrapText="1"/>
    </xf>
    <xf numFmtId="0" fontId="34" fillId="0" borderId="3" xfId="0" applyFont="1" applyBorder="1" applyAlignment="1">
      <alignment horizontal="lef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33" fillId="4" borderId="2" xfId="0" applyFont="1" applyFill="1" applyBorder="1" applyAlignment="1">
      <alignment horizontal="center" vertical="center" wrapText="1"/>
    </xf>
    <xf numFmtId="0" fontId="33" fillId="4" borderId="4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>
      <alignment horizontal="center"/>
    </xf>
    <xf numFmtId="4" fontId="31" fillId="9" borderId="9" xfId="0" applyNumberFormat="1" applyFont="1" applyFill="1" applyBorder="1" applyAlignment="1" applyProtection="1">
      <alignment horizontal="center" vertical="center" wrapText="1"/>
    </xf>
  </cellXfs>
  <cellStyles count="4">
    <cellStyle name="Normal_Podaci" xfId="1" xr:uid="{D2BE4E81-C102-4F5B-AAD7-D2B74F170311}"/>
    <cellStyle name="Normalno" xfId="0" builtinId="0"/>
    <cellStyle name="Obično_List4" xfId="3" xr:uid="{3D0845E5-C371-416D-8044-711D53C42A00}"/>
    <cellStyle name="Obično_List5" xfId="2" xr:uid="{07A36E47-BB82-4A67-A06F-B6634B170D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6"/>
  <sheetViews>
    <sheetView topLeftCell="A4" workbookViewId="0">
      <selection activeCell="F27" sqref="F27"/>
    </sheetView>
  </sheetViews>
  <sheetFormatPr defaultRowHeight="15" x14ac:dyDescent="0.25"/>
  <cols>
    <col min="5" max="10" width="25.28515625" customWidth="1"/>
    <col min="14" max="14" width="11.7109375" style="46" bestFit="1" customWidth="1"/>
  </cols>
  <sheetData>
    <row r="1" spans="1:10" ht="42" customHeight="1" x14ac:dyDescent="0.25">
      <c r="A1" s="174" t="s">
        <v>189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0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x14ac:dyDescent="0.25">
      <c r="A3" s="174" t="s">
        <v>37</v>
      </c>
      <c r="B3" s="174"/>
      <c r="C3" s="174"/>
      <c r="D3" s="174"/>
      <c r="E3" s="174"/>
      <c r="F3" s="174"/>
      <c r="G3" s="174"/>
      <c r="H3" s="174"/>
      <c r="I3" s="189"/>
      <c r="J3" s="189"/>
    </row>
    <row r="4" spans="1:10" ht="18" x14ac:dyDescent="0.25">
      <c r="A4" s="5"/>
      <c r="B4" s="5"/>
      <c r="C4" s="5"/>
      <c r="D4" s="5"/>
      <c r="E4" s="5"/>
      <c r="F4" s="5"/>
      <c r="G4" s="5"/>
      <c r="H4" s="5"/>
      <c r="I4" s="6"/>
      <c r="J4" s="6"/>
    </row>
    <row r="5" spans="1:10" ht="18" customHeight="1" x14ac:dyDescent="0.25">
      <c r="A5" s="174" t="s">
        <v>51</v>
      </c>
      <c r="B5" s="175"/>
      <c r="C5" s="175"/>
      <c r="D5" s="175"/>
      <c r="E5" s="175"/>
      <c r="F5" s="175"/>
      <c r="G5" s="175"/>
      <c r="H5" s="175"/>
      <c r="I5" s="175"/>
      <c r="J5" s="175"/>
    </row>
    <row r="6" spans="1:10" ht="18" x14ac:dyDescent="0.25">
      <c r="A6" s="1"/>
      <c r="B6" s="2"/>
      <c r="C6" s="2"/>
      <c r="D6" s="2"/>
      <c r="E6" s="7"/>
      <c r="F6" s="8"/>
      <c r="G6" s="8"/>
      <c r="H6" s="8"/>
      <c r="I6" s="8"/>
      <c r="J6" s="43"/>
    </row>
    <row r="7" spans="1:10" ht="25.5" x14ac:dyDescent="0.25">
      <c r="A7" s="34"/>
      <c r="B7" s="35"/>
      <c r="C7" s="35"/>
      <c r="D7" s="36"/>
      <c r="E7" s="37"/>
      <c r="F7" s="4" t="s">
        <v>190</v>
      </c>
      <c r="G7" s="4" t="s">
        <v>191</v>
      </c>
      <c r="H7" s="4" t="s">
        <v>187</v>
      </c>
      <c r="I7" s="4" t="s">
        <v>166</v>
      </c>
      <c r="J7" s="4" t="s">
        <v>188</v>
      </c>
    </row>
    <row r="8" spans="1:10" x14ac:dyDescent="0.25">
      <c r="A8" s="190" t="s">
        <v>0</v>
      </c>
      <c r="B8" s="186"/>
      <c r="C8" s="186"/>
      <c r="D8" s="186"/>
      <c r="E8" s="191"/>
      <c r="F8" s="148">
        <f>F9</f>
        <v>2296887.36</v>
      </c>
      <c r="G8" s="125">
        <f>SUM(G9)</f>
        <v>2961552.78</v>
      </c>
      <c r="H8" s="105">
        <f>' Račun prihoda i rashoda'!G10</f>
        <v>3618207.5</v>
      </c>
      <c r="I8" s="105">
        <f>' Račun prihoda i rashoda'!H10</f>
        <v>3631360.95</v>
      </c>
      <c r="J8" s="105">
        <f>' Račun prihoda i rashoda'!I10</f>
        <v>3631360.95</v>
      </c>
    </row>
    <row r="9" spans="1:10" x14ac:dyDescent="0.25">
      <c r="A9" s="182" t="s">
        <v>1</v>
      </c>
      <c r="B9" s="177"/>
      <c r="C9" s="177"/>
      <c r="D9" s="177"/>
      <c r="E9" s="188"/>
      <c r="F9" s="149">
        <f>' Račun prihoda i rashoda'!E10</f>
        <v>2296887.36</v>
      </c>
      <c r="G9" s="124">
        <f>' Račun prihoda i rashoda'!F10</f>
        <v>2961552.78</v>
      </c>
      <c r="H9" s="106">
        <f>' Račun prihoda i rashoda'!G10</f>
        <v>3618207.5</v>
      </c>
      <c r="I9" s="106">
        <f>' Račun prihoda i rashoda'!H10</f>
        <v>3631360.95</v>
      </c>
      <c r="J9" s="106">
        <f>' Račun prihoda i rashoda'!I10</f>
        <v>3631360.95</v>
      </c>
    </row>
    <row r="10" spans="1:10" x14ac:dyDescent="0.25">
      <c r="A10" s="192" t="s">
        <v>2</v>
      </c>
      <c r="B10" s="188"/>
      <c r="C10" s="188"/>
      <c r="D10" s="188"/>
      <c r="E10" s="188"/>
      <c r="F10" s="149"/>
      <c r="G10" s="124">
        <v>0</v>
      </c>
      <c r="H10" s="106"/>
      <c r="I10" s="106"/>
      <c r="J10" s="106"/>
    </row>
    <row r="11" spans="1:10" x14ac:dyDescent="0.25">
      <c r="A11" s="44" t="s">
        <v>3</v>
      </c>
      <c r="B11" s="45"/>
      <c r="C11" s="45"/>
      <c r="D11" s="45"/>
      <c r="E11" s="45"/>
      <c r="F11" s="148">
        <f>F12</f>
        <v>2291869.5300000003</v>
      </c>
      <c r="G11" s="125">
        <f>' Račun prihoda i rashoda'!F103</f>
        <v>2961552.78</v>
      </c>
      <c r="H11" s="105">
        <f>' Račun prihoda i rashoda'!G103</f>
        <v>3618207.5</v>
      </c>
      <c r="I11" s="105">
        <f>' Račun prihoda i rashoda'!H103</f>
        <v>3631360.95</v>
      </c>
      <c r="J11" s="105">
        <f>' Račun prihoda i rashoda'!I103</f>
        <v>3631360.95</v>
      </c>
    </row>
    <row r="12" spans="1:10" x14ac:dyDescent="0.25">
      <c r="A12" s="176" t="s">
        <v>4</v>
      </c>
      <c r="B12" s="177"/>
      <c r="C12" s="177"/>
      <c r="D12" s="177"/>
      <c r="E12" s="177"/>
      <c r="F12" s="149">
        <f>'POSEBNI DIO'!E6</f>
        <v>2291869.5300000003</v>
      </c>
      <c r="G12" s="124">
        <f>' Račun prihoda i rashoda'!F103</f>
        <v>2961552.78</v>
      </c>
      <c r="H12" s="106">
        <f>' Račun prihoda i rashoda'!G103</f>
        <v>3618207.5</v>
      </c>
      <c r="I12" s="106">
        <f>' Račun prihoda i rashoda'!H103</f>
        <v>3631360.95</v>
      </c>
      <c r="J12" s="107">
        <f>' Račun prihoda i rashoda'!I103</f>
        <v>3631360.95</v>
      </c>
    </row>
    <row r="13" spans="1:10" x14ac:dyDescent="0.25">
      <c r="A13" s="187" t="s">
        <v>5</v>
      </c>
      <c r="B13" s="188"/>
      <c r="C13" s="188"/>
      <c r="D13" s="188"/>
      <c r="E13" s="188"/>
      <c r="F13" s="150"/>
      <c r="G13" s="126"/>
      <c r="H13" s="108"/>
      <c r="I13" s="108"/>
      <c r="J13" s="107"/>
    </row>
    <row r="14" spans="1:10" x14ac:dyDescent="0.25">
      <c r="A14" s="185" t="s">
        <v>6</v>
      </c>
      <c r="B14" s="186"/>
      <c r="C14" s="186"/>
      <c r="D14" s="186"/>
      <c r="E14" s="186"/>
      <c r="F14" s="148">
        <f>F8-F11</f>
        <v>5017.8299999996088</v>
      </c>
      <c r="G14" s="125">
        <f>G8-G11</f>
        <v>0</v>
      </c>
      <c r="H14" s="105">
        <f>H8-H11</f>
        <v>0</v>
      </c>
      <c r="I14" s="105">
        <f>I8-I11</f>
        <v>0</v>
      </c>
      <c r="J14" s="105">
        <f>J8-J11</f>
        <v>0</v>
      </c>
    </row>
    <row r="15" spans="1:10" ht="18" x14ac:dyDescent="0.25">
      <c r="A15" s="5"/>
      <c r="B15" s="9"/>
      <c r="C15" s="9"/>
      <c r="D15" s="9"/>
      <c r="E15" s="9"/>
      <c r="F15" s="9"/>
      <c r="G15" s="9"/>
      <c r="H15" s="3"/>
      <c r="I15" s="3"/>
      <c r="J15" s="3"/>
    </row>
    <row r="16" spans="1:10" ht="18" customHeight="1" x14ac:dyDescent="0.25">
      <c r="A16" s="174" t="s">
        <v>52</v>
      </c>
      <c r="B16" s="175"/>
      <c r="C16" s="175"/>
      <c r="D16" s="175"/>
      <c r="E16" s="175"/>
      <c r="F16" s="175"/>
      <c r="G16" s="175"/>
      <c r="H16" s="175"/>
      <c r="I16" s="175"/>
      <c r="J16" s="175"/>
    </row>
    <row r="17" spans="1:14" ht="18" x14ac:dyDescent="0.25">
      <c r="A17" s="30"/>
      <c r="B17" s="28"/>
      <c r="C17" s="28"/>
      <c r="D17" s="28"/>
      <c r="E17" s="28"/>
      <c r="F17" s="28"/>
      <c r="G17" s="28"/>
      <c r="H17" s="29"/>
      <c r="I17" s="29"/>
      <c r="J17" s="29"/>
    </row>
    <row r="18" spans="1:14" ht="25.5" x14ac:dyDescent="0.25">
      <c r="A18" s="34"/>
      <c r="B18" s="35"/>
      <c r="C18" s="35"/>
      <c r="D18" s="36"/>
      <c r="E18" s="37"/>
      <c r="F18" s="4" t="s">
        <v>185</v>
      </c>
      <c r="G18" s="4" t="s">
        <v>186</v>
      </c>
      <c r="H18" s="4" t="s">
        <v>187</v>
      </c>
      <c r="I18" s="4" t="s">
        <v>166</v>
      </c>
      <c r="J18" s="4" t="s">
        <v>188</v>
      </c>
    </row>
    <row r="19" spans="1:14" ht="15.75" customHeight="1" x14ac:dyDescent="0.25">
      <c r="A19" s="182" t="s">
        <v>7</v>
      </c>
      <c r="B19" s="183"/>
      <c r="C19" s="183"/>
      <c r="D19" s="183"/>
      <c r="E19" s="184"/>
      <c r="F19" s="39"/>
      <c r="G19" s="39"/>
      <c r="H19" s="39"/>
      <c r="I19" s="39"/>
      <c r="J19" s="39"/>
    </row>
    <row r="20" spans="1:14" x14ac:dyDescent="0.25">
      <c r="A20" s="182" t="s">
        <v>8</v>
      </c>
      <c r="B20" s="177"/>
      <c r="C20" s="177"/>
      <c r="D20" s="177"/>
      <c r="E20" s="177"/>
      <c r="F20" s="39"/>
      <c r="G20" s="39"/>
      <c r="H20" s="39"/>
      <c r="I20" s="39"/>
      <c r="J20" s="39"/>
    </row>
    <row r="21" spans="1:14" x14ac:dyDescent="0.25">
      <c r="A21" s="185" t="s">
        <v>9</v>
      </c>
      <c r="B21" s="186"/>
      <c r="C21" s="186"/>
      <c r="D21" s="186"/>
      <c r="E21" s="186"/>
      <c r="F21" s="38">
        <f>SUM(F19:F20)</f>
        <v>0</v>
      </c>
      <c r="G21" s="38">
        <f>SUM(G19:G20)</f>
        <v>0</v>
      </c>
      <c r="H21" s="38">
        <f>SUM(H19:H20)</f>
        <v>0</v>
      </c>
      <c r="I21" s="38">
        <f>SUM(I19:I20)</f>
        <v>0</v>
      </c>
      <c r="J21" s="38">
        <f>SUM(J19:J20)</f>
        <v>0</v>
      </c>
    </row>
    <row r="22" spans="1:14" ht="18" x14ac:dyDescent="0.25">
      <c r="A22" s="27"/>
      <c r="B22" s="28"/>
      <c r="C22" s="28"/>
      <c r="D22" s="28"/>
      <c r="E22" s="28"/>
      <c r="F22" s="28"/>
      <c r="G22" s="28"/>
      <c r="H22" s="29"/>
      <c r="I22" s="29"/>
      <c r="J22" s="29"/>
    </row>
    <row r="23" spans="1:14" ht="18" customHeight="1" x14ac:dyDescent="0.25">
      <c r="A23" s="174" t="s">
        <v>63</v>
      </c>
      <c r="B23" s="175"/>
      <c r="C23" s="175"/>
      <c r="D23" s="175"/>
      <c r="E23" s="175"/>
      <c r="F23" s="175"/>
      <c r="G23" s="175"/>
      <c r="H23" s="175"/>
      <c r="I23" s="175"/>
      <c r="J23" s="175"/>
    </row>
    <row r="24" spans="1:14" ht="18" x14ac:dyDescent="0.25">
      <c r="A24" s="27"/>
      <c r="B24" s="28"/>
      <c r="C24" s="28"/>
      <c r="D24" s="28"/>
      <c r="E24" s="28"/>
      <c r="F24" s="28"/>
      <c r="G24" s="28"/>
      <c r="H24" s="29"/>
      <c r="I24" s="29"/>
      <c r="J24" s="29"/>
    </row>
    <row r="25" spans="1:14" ht="25.5" x14ac:dyDescent="0.25">
      <c r="A25" s="34"/>
      <c r="B25" s="35"/>
      <c r="C25" s="35"/>
      <c r="D25" s="36"/>
      <c r="E25" s="37"/>
      <c r="F25" s="4" t="s">
        <v>185</v>
      </c>
      <c r="G25" s="4" t="s">
        <v>186</v>
      </c>
      <c r="H25" s="4" t="s">
        <v>187</v>
      </c>
      <c r="I25" s="4" t="s">
        <v>166</v>
      </c>
      <c r="J25" s="4" t="s">
        <v>188</v>
      </c>
    </row>
    <row r="26" spans="1:14" x14ac:dyDescent="0.25">
      <c r="A26" s="178" t="s">
        <v>53</v>
      </c>
      <c r="B26" s="179"/>
      <c r="C26" s="179"/>
      <c r="D26" s="179"/>
      <c r="E26" s="180"/>
      <c r="F26" s="41"/>
      <c r="G26" s="41"/>
      <c r="H26" s="41"/>
      <c r="I26" s="41"/>
      <c r="J26" s="42"/>
    </row>
    <row r="27" spans="1:14" s="80" customFormat="1" ht="30" customHeight="1" x14ac:dyDescent="0.25">
      <c r="A27" s="181" t="s">
        <v>111</v>
      </c>
      <c r="B27" s="181"/>
      <c r="C27" s="181"/>
      <c r="D27" s="181"/>
      <c r="E27" s="181"/>
      <c r="F27" s="171">
        <f>F14</f>
        <v>5017.8299999996088</v>
      </c>
      <c r="G27" s="99"/>
      <c r="H27" s="99"/>
      <c r="I27" s="99"/>
      <c r="J27" s="40"/>
      <c r="N27" s="46"/>
    </row>
    <row r="30" spans="1:14" x14ac:dyDescent="0.25">
      <c r="A30" s="176" t="s">
        <v>10</v>
      </c>
      <c r="B30" s="177"/>
      <c r="C30" s="177"/>
      <c r="D30" s="177"/>
      <c r="E30" s="177"/>
      <c r="F30" s="39">
        <v>0</v>
      </c>
      <c r="G30" s="39">
        <v>0</v>
      </c>
      <c r="H30" s="39">
        <v>0</v>
      </c>
      <c r="I30" s="39">
        <v>0</v>
      </c>
      <c r="J30" s="39">
        <v>0</v>
      </c>
    </row>
    <row r="31" spans="1:14" ht="11.25" customHeight="1" x14ac:dyDescent="0.25">
      <c r="A31" s="22"/>
      <c r="B31" s="23"/>
      <c r="C31" s="23"/>
      <c r="D31" s="23"/>
      <c r="E31" s="23"/>
      <c r="F31" s="24"/>
      <c r="G31" s="24"/>
      <c r="H31" s="24"/>
      <c r="I31" s="24"/>
      <c r="J31" s="24"/>
    </row>
    <row r="32" spans="1:14" ht="29.25" customHeight="1" x14ac:dyDescent="0.25">
      <c r="A32" s="172" t="s">
        <v>64</v>
      </c>
      <c r="B32" s="173"/>
      <c r="C32" s="173"/>
      <c r="D32" s="173"/>
      <c r="E32" s="173"/>
      <c r="F32" s="173"/>
      <c r="G32" s="173"/>
      <c r="H32" s="173"/>
      <c r="I32" s="173"/>
      <c r="J32" s="173"/>
    </row>
    <row r="33" spans="1:10" ht="8.25" customHeight="1" x14ac:dyDescent="0.25"/>
    <row r="34" spans="1:10" x14ac:dyDescent="0.25">
      <c r="A34" s="172" t="s">
        <v>54</v>
      </c>
      <c r="B34" s="173"/>
      <c r="C34" s="173"/>
      <c r="D34" s="173"/>
      <c r="E34" s="173"/>
      <c r="F34" s="173"/>
      <c r="G34" s="173"/>
      <c r="H34" s="173"/>
      <c r="I34" s="173"/>
      <c r="J34" s="173"/>
    </row>
    <row r="35" spans="1:10" ht="8.25" customHeight="1" x14ac:dyDescent="0.25"/>
    <row r="36" spans="1:10" ht="29.25" customHeight="1" x14ac:dyDescent="0.25">
      <c r="A36" s="172" t="s">
        <v>55</v>
      </c>
      <c r="B36" s="173"/>
      <c r="C36" s="173"/>
      <c r="D36" s="173"/>
      <c r="E36" s="173"/>
      <c r="F36" s="173"/>
      <c r="G36" s="173"/>
      <c r="H36" s="173"/>
      <c r="I36" s="173"/>
      <c r="J36" s="173"/>
    </row>
  </sheetData>
  <mergeCells count="20">
    <mergeCell ref="A12:E12"/>
    <mergeCell ref="A5:J5"/>
    <mergeCell ref="A16:J16"/>
    <mergeCell ref="A1:J1"/>
    <mergeCell ref="A3:J3"/>
    <mergeCell ref="A8:E8"/>
    <mergeCell ref="A9:E9"/>
    <mergeCell ref="A10:E10"/>
    <mergeCell ref="A19:E19"/>
    <mergeCell ref="A20:E20"/>
    <mergeCell ref="A21:E21"/>
    <mergeCell ref="A13:E13"/>
    <mergeCell ref="A14:E14"/>
    <mergeCell ref="A36:J36"/>
    <mergeCell ref="A23:J23"/>
    <mergeCell ref="A32:J32"/>
    <mergeCell ref="A30:E30"/>
    <mergeCell ref="A34:J34"/>
    <mergeCell ref="A26:E26"/>
    <mergeCell ref="A27:E27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06"/>
  <sheetViews>
    <sheetView topLeftCell="A79" workbookViewId="0">
      <selection activeCell="G2" sqref="G2"/>
    </sheetView>
  </sheetViews>
  <sheetFormatPr defaultRowHeight="15" x14ac:dyDescent="0.25"/>
  <cols>
    <col min="1" max="1" width="7.42578125" bestFit="1" customWidth="1"/>
    <col min="2" max="2" width="13.7109375" bestFit="1" customWidth="1"/>
    <col min="3" max="3" width="6" bestFit="1" customWidth="1"/>
    <col min="4" max="4" width="27.140625" bestFit="1" customWidth="1"/>
    <col min="5" max="5" width="25.28515625" style="80" customWidth="1"/>
    <col min="6" max="9" width="25.28515625" customWidth="1"/>
    <col min="11" max="11" width="11.7109375" bestFit="1" customWidth="1"/>
  </cols>
  <sheetData>
    <row r="1" spans="1:11" ht="42" customHeight="1" x14ac:dyDescent="0.25">
      <c r="A1" s="174" t="s">
        <v>189</v>
      </c>
      <c r="B1" s="174"/>
      <c r="C1" s="174"/>
      <c r="D1" s="174"/>
      <c r="E1" s="174"/>
      <c r="F1" s="174"/>
      <c r="G1" s="174"/>
      <c r="H1" s="174"/>
      <c r="I1" s="174"/>
    </row>
    <row r="2" spans="1:11" ht="18" customHeight="1" x14ac:dyDescent="0.25">
      <c r="A2" s="5"/>
      <c r="B2" s="5"/>
      <c r="C2" s="5"/>
      <c r="D2" s="5"/>
      <c r="E2" s="81"/>
      <c r="F2" s="5"/>
      <c r="G2" s="5"/>
      <c r="H2" s="5"/>
      <c r="I2" s="5"/>
    </row>
    <row r="3" spans="1:11" ht="15.75" x14ac:dyDescent="0.25">
      <c r="A3" s="174" t="s">
        <v>37</v>
      </c>
      <c r="B3" s="174"/>
      <c r="C3" s="174"/>
      <c r="D3" s="174"/>
      <c r="E3" s="174"/>
      <c r="F3" s="174"/>
      <c r="G3" s="174"/>
      <c r="H3" s="189"/>
      <c r="I3" s="189"/>
    </row>
    <row r="4" spans="1:11" ht="18" x14ac:dyDescent="0.25">
      <c r="A4" s="5"/>
      <c r="B4" s="5"/>
      <c r="C4" s="5"/>
      <c r="D4" s="5"/>
      <c r="E4" s="81"/>
      <c r="F4" s="5"/>
      <c r="G4" s="5"/>
      <c r="H4" s="6"/>
      <c r="I4" s="6"/>
    </row>
    <row r="5" spans="1:11" ht="18" customHeight="1" x14ac:dyDescent="0.25">
      <c r="A5" s="174" t="s">
        <v>12</v>
      </c>
      <c r="B5" s="175"/>
      <c r="C5" s="175"/>
      <c r="D5" s="175"/>
      <c r="E5" s="175"/>
      <c r="F5" s="175"/>
      <c r="G5" s="175"/>
      <c r="H5" s="175"/>
      <c r="I5" s="175"/>
    </row>
    <row r="6" spans="1:11" ht="18" x14ac:dyDescent="0.25">
      <c r="A6" s="5"/>
      <c r="B6" s="5"/>
      <c r="C6" s="5"/>
      <c r="D6" s="5"/>
      <c r="E6" s="81"/>
      <c r="F6" s="5"/>
      <c r="G6" s="5"/>
      <c r="H6" s="6"/>
      <c r="I6" s="6"/>
    </row>
    <row r="7" spans="1:11" ht="15.75" x14ac:dyDescent="0.25">
      <c r="A7" s="174" t="s">
        <v>1</v>
      </c>
      <c r="B7" s="193"/>
      <c r="C7" s="193"/>
      <c r="D7" s="193"/>
      <c r="E7" s="193"/>
      <c r="F7" s="193"/>
      <c r="G7" s="193"/>
      <c r="H7" s="193"/>
      <c r="I7" s="193"/>
    </row>
    <row r="8" spans="1:11" ht="18" x14ac:dyDescent="0.25">
      <c r="A8" s="5"/>
      <c r="B8" s="5"/>
      <c r="C8" s="5"/>
      <c r="D8" s="5"/>
      <c r="E8" s="81"/>
      <c r="F8" s="5"/>
      <c r="G8" s="5"/>
      <c r="H8" s="6"/>
      <c r="I8" s="6"/>
    </row>
    <row r="9" spans="1:11" ht="25.5" x14ac:dyDescent="0.25">
      <c r="A9" s="26" t="s">
        <v>13</v>
      </c>
      <c r="B9" s="25" t="s">
        <v>14</v>
      </c>
      <c r="C9" s="25" t="s">
        <v>15</v>
      </c>
      <c r="D9" s="25" t="s">
        <v>11</v>
      </c>
      <c r="E9" s="84" t="s">
        <v>185</v>
      </c>
      <c r="F9" s="26" t="s">
        <v>186</v>
      </c>
      <c r="G9" s="26" t="s">
        <v>187</v>
      </c>
      <c r="H9" s="26" t="s">
        <v>166</v>
      </c>
      <c r="I9" s="26" t="s">
        <v>188</v>
      </c>
    </row>
    <row r="10" spans="1:11" ht="15.75" customHeight="1" x14ac:dyDescent="0.25">
      <c r="A10" s="13">
        <v>6</v>
      </c>
      <c r="B10" s="13"/>
      <c r="C10" s="13"/>
      <c r="D10" s="13" t="s">
        <v>16</v>
      </c>
      <c r="E10" s="101">
        <f>SUM(E11+E16+E21+E26+E31+E37+E39)</f>
        <v>2296887.36</v>
      </c>
      <c r="F10" s="101">
        <f>SUM(F11+F16+F21+F26+F31+F37+F39)</f>
        <v>2961552.78</v>
      </c>
      <c r="G10" s="101">
        <f>SUM(G11+G16+G21+G27+G31+G37+G39)</f>
        <v>3618207.5</v>
      </c>
      <c r="H10" s="101">
        <f>SUM(H11+H16+H21+H27+H31+H37+H39)</f>
        <v>3631360.95</v>
      </c>
      <c r="I10" s="101">
        <f>SUM(I11+I16+I21+I27+I31+I37+I39)</f>
        <v>3631360.95</v>
      </c>
    </row>
    <row r="11" spans="1:11" ht="38.25" x14ac:dyDescent="0.25">
      <c r="A11" s="13"/>
      <c r="B11" s="18">
        <v>63</v>
      </c>
      <c r="C11" s="18"/>
      <c r="D11" s="18" t="s">
        <v>57</v>
      </c>
      <c r="E11" s="49">
        <f>SUM(E12:E15)</f>
        <v>2028993.23</v>
      </c>
      <c r="F11" s="49">
        <f>SUM(F12:F15)</f>
        <v>2342289.2799999998</v>
      </c>
      <c r="G11" s="49">
        <f>SUM(G12:G15)</f>
        <v>2777035</v>
      </c>
      <c r="H11" s="49">
        <f>SUM(H12:H15)</f>
        <v>2777035</v>
      </c>
      <c r="I11" s="49">
        <f>SUM(I12:I15)</f>
        <v>2777035</v>
      </c>
    </row>
    <row r="12" spans="1:11" s="80" customFormat="1" ht="25.5" x14ac:dyDescent="0.25">
      <c r="A12" s="13"/>
      <c r="B12" s="18"/>
      <c r="C12" s="18">
        <v>32</v>
      </c>
      <c r="D12" s="21" t="s">
        <v>112</v>
      </c>
      <c r="E12" s="49"/>
      <c r="F12" s="50"/>
      <c r="G12" s="50"/>
      <c r="H12" s="50"/>
      <c r="I12" s="50"/>
    </row>
    <row r="13" spans="1:11" s="80" customFormat="1" ht="25.5" x14ac:dyDescent="0.25">
      <c r="A13" s="13"/>
      <c r="B13" s="18"/>
      <c r="C13" s="18">
        <v>54</v>
      </c>
      <c r="D13" s="21" t="s">
        <v>113</v>
      </c>
      <c r="E13" s="49">
        <v>1939855.47</v>
      </c>
      <c r="F13" s="50">
        <v>2342289.2799999998</v>
      </c>
      <c r="G13" s="50">
        <f>'POSEBNI DIO Razina 2'!E8</f>
        <v>2777035</v>
      </c>
      <c r="H13" s="50">
        <f>'POSEBNI DIO Razina 2'!E20</f>
        <v>2777035</v>
      </c>
      <c r="I13" s="50">
        <f>'POSEBNI DIO Razina 2'!E36</f>
        <v>2777035</v>
      </c>
      <c r="K13" s="46"/>
    </row>
    <row r="14" spans="1:11" s="80" customFormat="1" ht="25.5" x14ac:dyDescent="0.25">
      <c r="A14" s="13"/>
      <c r="B14" s="18"/>
      <c r="C14" s="18">
        <v>55</v>
      </c>
      <c r="D14" s="21" t="s">
        <v>116</v>
      </c>
      <c r="E14" s="49">
        <v>89137.76</v>
      </c>
      <c r="F14" s="50"/>
      <c r="G14" s="50"/>
      <c r="H14" s="50"/>
      <c r="I14" s="50"/>
    </row>
    <row r="15" spans="1:11" ht="25.5" x14ac:dyDescent="0.25">
      <c r="A15" s="14"/>
      <c r="B15" s="14"/>
      <c r="C15" s="14">
        <v>64</v>
      </c>
      <c r="D15" s="20" t="s">
        <v>114</v>
      </c>
      <c r="E15" s="49"/>
      <c r="F15" s="50"/>
      <c r="G15" s="50"/>
      <c r="H15" s="50"/>
      <c r="I15" s="50"/>
    </row>
    <row r="16" spans="1:11" s="80" customFormat="1" x14ac:dyDescent="0.25">
      <c r="A16" s="14"/>
      <c r="B16" s="14">
        <v>64</v>
      </c>
      <c r="C16" s="15"/>
      <c r="D16" s="14" t="s">
        <v>109</v>
      </c>
      <c r="E16" s="49">
        <f>SUM(E17:E20)</f>
        <v>0.01</v>
      </c>
      <c r="F16" s="49">
        <f>SUM(F17:F20)</f>
        <v>0.5</v>
      </c>
      <c r="G16" s="49">
        <f>SUM(G17:G20)</f>
        <v>0</v>
      </c>
      <c r="H16" s="49">
        <f>SUM(H17:H20)</f>
        <v>0</v>
      </c>
      <c r="I16" s="49">
        <f>SUM(I17:I20)</f>
        <v>0</v>
      </c>
    </row>
    <row r="17" spans="1:9" s="80" customFormat="1" ht="25.5" x14ac:dyDescent="0.25">
      <c r="A17" s="14"/>
      <c r="B17" s="14"/>
      <c r="C17" s="18">
        <v>32</v>
      </c>
      <c r="D17" s="21" t="s">
        <v>112</v>
      </c>
      <c r="E17" s="49">
        <v>0.01</v>
      </c>
      <c r="F17" s="50">
        <v>0.5</v>
      </c>
      <c r="G17" s="50">
        <v>0</v>
      </c>
      <c r="H17" s="50">
        <v>0</v>
      </c>
      <c r="I17" s="50">
        <v>0</v>
      </c>
    </row>
    <row r="18" spans="1:9" s="80" customFormat="1" ht="25.5" x14ac:dyDescent="0.25">
      <c r="A18" s="14"/>
      <c r="B18" s="14"/>
      <c r="C18" s="18">
        <v>54</v>
      </c>
      <c r="D18" s="21" t="s">
        <v>113</v>
      </c>
      <c r="E18" s="49"/>
      <c r="F18" s="50"/>
      <c r="G18" s="50"/>
      <c r="H18" s="50"/>
      <c r="I18" s="50"/>
    </row>
    <row r="19" spans="1:9" s="80" customFormat="1" ht="25.5" x14ac:dyDescent="0.25">
      <c r="A19" s="14"/>
      <c r="B19" s="14"/>
      <c r="C19" s="18">
        <v>55</v>
      </c>
      <c r="D19" s="21" t="s">
        <v>116</v>
      </c>
      <c r="E19" s="49"/>
      <c r="F19" s="50"/>
      <c r="G19" s="50"/>
      <c r="H19" s="50"/>
      <c r="I19" s="50"/>
    </row>
    <row r="20" spans="1:9" s="80" customFormat="1" ht="25.5" x14ac:dyDescent="0.25">
      <c r="A20" s="14"/>
      <c r="B20" s="14"/>
      <c r="C20" s="14">
        <v>64</v>
      </c>
      <c r="D20" s="20" t="s">
        <v>114</v>
      </c>
      <c r="E20" s="49"/>
      <c r="F20" s="50"/>
      <c r="G20" s="50"/>
      <c r="H20" s="50"/>
      <c r="I20" s="50"/>
    </row>
    <row r="21" spans="1:9" s="80" customFormat="1" ht="51" x14ac:dyDescent="0.25">
      <c r="A21" s="14"/>
      <c r="B21" s="14">
        <v>65</v>
      </c>
      <c r="C21" s="14"/>
      <c r="D21" s="98" t="s">
        <v>117</v>
      </c>
      <c r="E21" s="49">
        <f>SUM(E22:E25)</f>
        <v>2613</v>
      </c>
      <c r="F21" s="49">
        <f>SUM(F22:F25)</f>
        <v>5000</v>
      </c>
      <c r="G21" s="49">
        <f>SUM(G22:G25)</f>
        <v>5000</v>
      </c>
      <c r="H21" s="49">
        <f>SUM(H22:H25)</f>
        <v>5000</v>
      </c>
      <c r="I21" s="49">
        <f>SUM(I22:I25)</f>
        <v>5000</v>
      </c>
    </row>
    <row r="22" spans="1:9" s="80" customFormat="1" ht="25.5" x14ac:dyDescent="0.25">
      <c r="A22" s="14"/>
      <c r="B22" s="14"/>
      <c r="C22" s="18">
        <v>32</v>
      </c>
      <c r="D22" s="21" t="s">
        <v>112</v>
      </c>
      <c r="E22" s="49"/>
      <c r="F22" s="50"/>
      <c r="G22" s="50"/>
      <c r="H22" s="50"/>
      <c r="I22" s="50"/>
    </row>
    <row r="23" spans="1:9" s="80" customFormat="1" ht="25.5" x14ac:dyDescent="0.25">
      <c r="A23" s="14"/>
      <c r="B23" s="14"/>
      <c r="C23" s="18">
        <v>54</v>
      </c>
      <c r="D23" s="21" t="s">
        <v>113</v>
      </c>
      <c r="E23" s="49"/>
      <c r="F23" s="50"/>
      <c r="G23" s="50"/>
      <c r="H23" s="50"/>
      <c r="I23" s="50"/>
    </row>
    <row r="24" spans="1:9" s="80" customFormat="1" ht="25.5" x14ac:dyDescent="0.25">
      <c r="A24" s="14"/>
      <c r="B24" s="14"/>
      <c r="C24" s="18">
        <v>55</v>
      </c>
      <c r="D24" s="21" t="s">
        <v>116</v>
      </c>
      <c r="E24" s="49"/>
      <c r="F24" s="50"/>
      <c r="G24" s="50"/>
      <c r="H24" s="50"/>
      <c r="I24" s="50"/>
    </row>
    <row r="25" spans="1:9" s="80" customFormat="1" ht="25.5" x14ac:dyDescent="0.25">
      <c r="A25" s="14"/>
      <c r="B25" s="14"/>
      <c r="C25" s="14">
        <v>64</v>
      </c>
      <c r="D25" s="20" t="s">
        <v>114</v>
      </c>
      <c r="E25" s="49">
        <v>2613</v>
      </c>
      <c r="F25" s="50">
        <v>5000</v>
      </c>
      <c r="G25" s="50">
        <f>'POSEBNI DIO Razina 2'!N4</f>
        <v>5000</v>
      </c>
      <c r="H25" s="50">
        <f>'POSEBNI DIO Razina 2'!N20</f>
        <v>5000</v>
      </c>
      <c r="I25" s="50">
        <f>'POSEBNI DIO Razina 2'!N36</f>
        <v>5000</v>
      </c>
    </row>
    <row r="26" spans="1:9" s="80" customFormat="1" ht="38.25" x14ac:dyDescent="0.25">
      <c r="A26" s="14"/>
      <c r="B26" s="14">
        <v>66</v>
      </c>
      <c r="C26" s="15"/>
      <c r="D26" s="98" t="s">
        <v>110</v>
      </c>
      <c r="E26" s="49">
        <f>SUM(E27:E30)</f>
        <v>46130.95</v>
      </c>
      <c r="F26" s="49">
        <f>SUM(F27:F30)</f>
        <v>23600</v>
      </c>
      <c r="G26" s="49">
        <f>SUM(G27:G30)</f>
        <v>69500</v>
      </c>
      <c r="H26" s="49">
        <f>SUM(H27:H30)</f>
        <v>69500</v>
      </c>
      <c r="I26" s="49">
        <f>SUM(I27:I30)</f>
        <v>69500</v>
      </c>
    </row>
    <row r="27" spans="1:9" s="80" customFormat="1" ht="25.5" x14ac:dyDescent="0.25">
      <c r="A27" s="14"/>
      <c r="B27" s="14"/>
      <c r="C27" s="18">
        <v>32</v>
      </c>
      <c r="D27" s="21" t="s">
        <v>112</v>
      </c>
      <c r="E27" s="49">
        <v>46130.95</v>
      </c>
      <c r="F27" s="49">
        <v>23600</v>
      </c>
      <c r="G27" s="49">
        <f>'POSEBNI DIO Razina 2'!K4</f>
        <v>69500</v>
      </c>
      <c r="H27" s="49">
        <f>'POSEBNI DIO Razina 2'!K20</f>
        <v>69500</v>
      </c>
      <c r="I27" s="49">
        <f>'POSEBNI DIO Razina 2'!K36</f>
        <v>69500</v>
      </c>
    </row>
    <row r="28" spans="1:9" s="80" customFormat="1" ht="25.5" x14ac:dyDescent="0.25">
      <c r="A28" s="14"/>
      <c r="B28" s="14"/>
      <c r="C28" s="18">
        <v>54</v>
      </c>
      <c r="D28" s="21" t="s">
        <v>113</v>
      </c>
      <c r="E28" s="49"/>
      <c r="F28" s="50"/>
      <c r="G28" s="50"/>
      <c r="H28" s="50"/>
      <c r="I28" s="50"/>
    </row>
    <row r="29" spans="1:9" s="80" customFormat="1" ht="25.5" x14ac:dyDescent="0.25">
      <c r="A29" s="14"/>
      <c r="B29" s="14"/>
      <c r="C29" s="18">
        <v>55</v>
      </c>
      <c r="D29" s="21" t="s">
        <v>116</v>
      </c>
      <c r="E29" s="49"/>
      <c r="F29" s="50"/>
      <c r="G29" s="50"/>
      <c r="H29" s="50"/>
      <c r="I29" s="50"/>
    </row>
    <row r="30" spans="1:9" ht="25.5" x14ac:dyDescent="0.25">
      <c r="A30" s="14"/>
      <c r="B30" s="33"/>
      <c r="C30" s="14">
        <v>64</v>
      </c>
      <c r="D30" s="20" t="s">
        <v>114</v>
      </c>
      <c r="E30" s="49"/>
      <c r="F30" s="50"/>
      <c r="G30" s="50"/>
      <c r="H30" s="50"/>
      <c r="I30" s="50"/>
    </row>
    <row r="31" spans="1:9" s="80" customFormat="1" ht="38.25" x14ac:dyDescent="0.25">
      <c r="A31" s="14"/>
      <c r="B31" s="33">
        <v>67</v>
      </c>
      <c r="C31" s="14"/>
      <c r="D31" s="18" t="s">
        <v>58</v>
      </c>
      <c r="E31" s="49">
        <f>SUM(E32:E36)</f>
        <v>219150.17</v>
      </c>
      <c r="F31" s="49">
        <f>SUM(F32:F36)</f>
        <v>590663</v>
      </c>
      <c r="G31" s="49">
        <f>SUM(G32:G36)</f>
        <v>711227</v>
      </c>
      <c r="H31" s="49">
        <f t="shared" ref="H31:I31" si="0">SUM(H32:H36)</f>
        <v>711124.45</v>
      </c>
      <c r="I31" s="49">
        <f t="shared" si="0"/>
        <v>711124.45</v>
      </c>
    </row>
    <row r="32" spans="1:9" s="80" customFormat="1" ht="25.5" x14ac:dyDescent="0.25">
      <c r="A32" s="14"/>
      <c r="B32" s="14"/>
      <c r="C32" s="18">
        <v>43</v>
      </c>
      <c r="D32" s="21" t="s">
        <v>175</v>
      </c>
      <c r="E32" s="49"/>
      <c r="F32" s="50"/>
      <c r="G32" s="50">
        <f>'POSEBNI DIO Razina 2'!D4</f>
        <v>152000</v>
      </c>
      <c r="H32" s="50">
        <f>'POSEBNI DIO Razina 2'!D20</f>
        <v>152000</v>
      </c>
      <c r="I32" s="50">
        <f>'POSEBNI DIO Razina 2'!D36</f>
        <v>152000</v>
      </c>
    </row>
    <row r="33" spans="1:9" s="80" customFormat="1" ht="25.5" x14ac:dyDescent="0.25">
      <c r="A33" s="14"/>
      <c r="B33" s="14"/>
      <c r="C33" s="18">
        <v>11</v>
      </c>
      <c r="D33" s="21" t="s">
        <v>113</v>
      </c>
      <c r="E33" s="49">
        <v>219150.17</v>
      </c>
      <c r="F33" s="50">
        <v>268150</v>
      </c>
      <c r="G33" s="50">
        <f>'POSEBNI DIO Razina 2'!G4+'POSEBNI DIO Razina 2'!H4</f>
        <v>262273.05</v>
      </c>
      <c r="H33" s="50">
        <f>'POSEBNI DIO Razina 2'!G20+'POSEBNI DIO Razina 2'!H20</f>
        <v>260000</v>
      </c>
      <c r="I33" s="50">
        <f>'POSEBNI DIO Razina 2'!G36+'POSEBNI DIO Razina 2'!H36</f>
        <v>260000</v>
      </c>
    </row>
    <row r="34" spans="1:9" s="80" customFormat="1" ht="25.5" x14ac:dyDescent="0.25">
      <c r="A34" s="14"/>
      <c r="B34" s="14"/>
      <c r="C34" s="18">
        <v>51</v>
      </c>
      <c r="D34" s="21" t="s">
        <v>116</v>
      </c>
      <c r="E34" s="49"/>
      <c r="F34" s="50">
        <v>322513</v>
      </c>
      <c r="G34" s="50">
        <f>'POSEBNI DIO Razina 2'!J4</f>
        <v>124910.86</v>
      </c>
      <c r="H34" s="50">
        <f>'POSEBNI DIO Razina 2'!J20</f>
        <v>127055.86</v>
      </c>
      <c r="I34" s="50">
        <f>'POSEBNI DIO Razina 2'!J36</f>
        <v>127055.86</v>
      </c>
    </row>
    <row r="35" spans="1:9" s="80" customFormat="1" x14ac:dyDescent="0.25">
      <c r="A35" s="14"/>
      <c r="B35" s="14"/>
      <c r="C35" s="18">
        <v>52</v>
      </c>
      <c r="D35" s="21" t="s">
        <v>174</v>
      </c>
      <c r="E35" s="49"/>
      <c r="F35" s="50"/>
      <c r="G35" s="50">
        <f>'POSEBNI DIO Razina 2'!F4+'POSEBNI DIO Razina 2'!I4</f>
        <v>172043.09</v>
      </c>
      <c r="H35" s="50">
        <f>'POSEBNI DIO Razina 2'!F20+'POSEBNI DIO Razina 2'!I20</f>
        <v>172068.59</v>
      </c>
      <c r="I35" s="50">
        <f>'POSEBNI DIO Razina 2'!F36+'POSEBNI DIO Razina 2'!I36</f>
        <v>172068.59</v>
      </c>
    </row>
    <row r="36" spans="1:9" ht="25.5" x14ac:dyDescent="0.25">
      <c r="A36" s="14"/>
      <c r="B36" s="14"/>
      <c r="C36" s="14">
        <v>64</v>
      </c>
      <c r="D36" s="20" t="s">
        <v>114</v>
      </c>
      <c r="E36" s="49"/>
      <c r="F36" s="50"/>
      <c r="G36" s="50"/>
      <c r="H36" s="50"/>
      <c r="I36" s="50"/>
    </row>
    <row r="37" spans="1:9" s="80" customFormat="1" ht="25.5" x14ac:dyDescent="0.25">
      <c r="A37" s="14"/>
      <c r="B37" s="14">
        <v>68</v>
      </c>
      <c r="C37" s="14"/>
      <c r="D37" s="20" t="s">
        <v>114</v>
      </c>
      <c r="E37" s="49">
        <v>0</v>
      </c>
      <c r="F37" s="50"/>
      <c r="G37" s="50">
        <f>'POSEBNI DIO Razina 2'!L4+'POSEBNI DIO Razina 2'!M4</f>
        <v>55445.5</v>
      </c>
      <c r="H37" s="50">
        <f>'POSEBNI DIO Razina 2'!L20+'POSEBNI DIO Razina 2'!M20</f>
        <v>68701.5</v>
      </c>
      <c r="I37" s="50">
        <f>'POSEBNI DIO Razina 2'!L36+'POSEBNI DIO Razina 2'!M36</f>
        <v>68701.5</v>
      </c>
    </row>
    <row r="38" spans="1:9" ht="25.5" x14ac:dyDescent="0.25">
      <c r="A38" s="16">
        <v>7</v>
      </c>
      <c r="B38" s="17"/>
      <c r="C38" s="17"/>
      <c r="D38" s="31" t="s">
        <v>18</v>
      </c>
      <c r="E38" s="49"/>
      <c r="F38" s="50"/>
      <c r="G38" s="50"/>
      <c r="H38" s="50"/>
      <c r="I38" s="50"/>
    </row>
    <row r="39" spans="1:9" ht="25.5" x14ac:dyDescent="0.25">
      <c r="A39" s="18"/>
      <c r="B39" s="18">
        <v>72</v>
      </c>
      <c r="C39" s="18"/>
      <c r="D39" s="32" t="s">
        <v>56</v>
      </c>
      <c r="E39" s="49"/>
      <c r="F39" s="50"/>
      <c r="G39" s="50"/>
      <c r="H39" s="50"/>
      <c r="I39" s="51"/>
    </row>
    <row r="40" spans="1:9" x14ac:dyDescent="0.25">
      <c r="A40" s="18"/>
      <c r="B40" s="18"/>
      <c r="C40" s="15"/>
      <c r="D40" s="15"/>
      <c r="E40" s="83"/>
      <c r="F40" s="11"/>
      <c r="G40" s="11"/>
      <c r="H40" s="11"/>
      <c r="I40" s="12"/>
    </row>
    <row r="41" spans="1:9" x14ac:dyDescent="0.25">
      <c r="F41" s="80"/>
      <c r="G41" s="80"/>
      <c r="H41" s="80"/>
      <c r="I41" s="80"/>
    </row>
    <row r="42" spans="1:9" x14ac:dyDescent="0.25">
      <c r="E42" s="46"/>
      <c r="F42" s="46"/>
      <c r="G42" s="46"/>
      <c r="H42" s="46"/>
      <c r="I42" s="46"/>
    </row>
    <row r="43" spans="1:9" ht="18" x14ac:dyDescent="0.25">
      <c r="A43" s="5"/>
      <c r="B43" s="5"/>
      <c r="C43" s="5"/>
      <c r="D43" s="5"/>
      <c r="E43" s="81"/>
      <c r="F43" s="5"/>
      <c r="G43" s="5"/>
      <c r="H43" s="6"/>
      <c r="I43" s="6"/>
    </row>
    <row r="44" spans="1:9" s="80" customFormat="1" ht="18" x14ac:dyDescent="0.25">
      <c r="A44" s="81"/>
      <c r="B44" s="81"/>
      <c r="C44" s="81"/>
      <c r="D44" s="81"/>
      <c r="E44" s="81"/>
      <c r="F44" s="81"/>
      <c r="G44" s="81"/>
      <c r="H44" s="82"/>
      <c r="I44" s="82"/>
    </row>
    <row r="45" spans="1:9" s="80" customFormat="1" ht="18" x14ac:dyDescent="0.25">
      <c r="A45" s="81"/>
      <c r="B45" s="81"/>
      <c r="C45" s="81"/>
      <c r="D45" s="81"/>
      <c r="E45" s="81"/>
      <c r="F45" s="81"/>
      <c r="G45" s="81"/>
      <c r="H45" s="82"/>
      <c r="I45" s="82"/>
    </row>
    <row r="46" spans="1:9" s="80" customFormat="1" ht="18" x14ac:dyDescent="0.25">
      <c r="A46" s="81"/>
      <c r="B46" s="81"/>
      <c r="C46" s="81"/>
      <c r="D46" s="81"/>
      <c r="E46" s="81"/>
      <c r="F46" s="81"/>
      <c r="G46" s="81"/>
      <c r="H46" s="82"/>
      <c r="I46" s="82"/>
    </row>
    <row r="47" spans="1:9" s="80" customFormat="1" ht="18" x14ac:dyDescent="0.25">
      <c r="A47" s="81"/>
      <c r="B47" s="81"/>
      <c r="C47" s="81"/>
      <c r="D47" s="81"/>
      <c r="E47" s="81"/>
      <c r="F47" s="81"/>
      <c r="G47" s="81"/>
      <c r="H47" s="82"/>
      <c r="I47" s="82"/>
    </row>
    <row r="48" spans="1:9" s="80" customFormat="1" ht="18" x14ac:dyDescent="0.25">
      <c r="A48" s="81"/>
      <c r="B48" s="81"/>
      <c r="C48" s="81"/>
      <c r="D48" s="81"/>
      <c r="E48" s="81"/>
      <c r="F48" s="81"/>
      <c r="G48" s="81"/>
      <c r="H48" s="82"/>
      <c r="I48" s="82"/>
    </row>
    <row r="49" spans="1:9" s="80" customFormat="1" ht="18" x14ac:dyDescent="0.25">
      <c r="A49" s="81"/>
      <c r="B49" s="81"/>
      <c r="C49" s="81"/>
      <c r="D49" s="81"/>
      <c r="E49" s="81"/>
      <c r="F49" s="81"/>
      <c r="G49" s="81"/>
      <c r="H49" s="82"/>
      <c r="I49" s="82"/>
    </row>
    <row r="50" spans="1:9" s="80" customFormat="1" ht="18" x14ac:dyDescent="0.25">
      <c r="A50" s="81"/>
      <c r="B50" s="81"/>
      <c r="C50" s="81"/>
      <c r="D50" s="81"/>
      <c r="E50" s="81"/>
      <c r="F50" s="81"/>
      <c r="G50" s="81"/>
      <c r="H50" s="82"/>
      <c r="I50" s="82"/>
    </row>
    <row r="51" spans="1:9" s="80" customFormat="1" ht="18" x14ac:dyDescent="0.25">
      <c r="A51" s="81"/>
      <c r="B51" s="81"/>
      <c r="C51" s="81"/>
      <c r="D51" s="81"/>
      <c r="E51" s="81"/>
      <c r="F51" s="81"/>
      <c r="G51" s="81"/>
      <c r="H51" s="82"/>
      <c r="I51" s="82"/>
    </row>
    <row r="52" spans="1:9" s="80" customFormat="1" ht="18" x14ac:dyDescent="0.25">
      <c r="A52" s="81"/>
      <c r="B52" s="81"/>
      <c r="C52" s="81"/>
      <c r="D52" s="81"/>
      <c r="E52" s="81"/>
      <c r="F52" s="81"/>
      <c r="G52" s="81"/>
      <c r="H52" s="82"/>
      <c r="I52" s="82"/>
    </row>
    <row r="53" spans="1:9" s="80" customFormat="1" ht="18" x14ac:dyDescent="0.25">
      <c r="A53" s="81"/>
      <c r="B53" s="81"/>
      <c r="C53" s="81"/>
      <c r="D53" s="81"/>
      <c r="E53" s="81"/>
      <c r="F53" s="81"/>
      <c r="G53" s="81"/>
      <c r="H53" s="82"/>
      <c r="I53" s="82"/>
    </row>
    <row r="54" spans="1:9" s="80" customFormat="1" ht="18" x14ac:dyDescent="0.25">
      <c r="A54" s="81"/>
      <c r="B54" s="81"/>
      <c r="C54" s="81"/>
      <c r="D54" s="81"/>
      <c r="E54" s="81"/>
      <c r="F54" s="81"/>
      <c r="G54" s="81"/>
      <c r="H54" s="82"/>
      <c r="I54" s="82"/>
    </row>
    <row r="55" spans="1:9" s="80" customFormat="1" ht="18" x14ac:dyDescent="0.25">
      <c r="A55" s="81"/>
      <c r="B55" s="81"/>
      <c r="C55" s="81"/>
      <c r="D55" s="81"/>
      <c r="E55" s="81"/>
      <c r="F55" s="81"/>
      <c r="G55" s="81"/>
      <c r="H55" s="82"/>
      <c r="I55" s="82"/>
    </row>
    <row r="56" spans="1:9" s="80" customFormat="1" ht="18" x14ac:dyDescent="0.25">
      <c r="A56" s="81"/>
      <c r="B56" s="81"/>
      <c r="C56" s="81"/>
      <c r="D56" s="81"/>
      <c r="E56" s="81"/>
      <c r="F56" s="81"/>
      <c r="G56" s="81"/>
      <c r="H56" s="82"/>
      <c r="I56" s="82"/>
    </row>
    <row r="57" spans="1:9" s="80" customFormat="1" ht="18" x14ac:dyDescent="0.25">
      <c r="A57" s="81"/>
      <c r="B57" s="81"/>
      <c r="C57" s="81"/>
      <c r="D57" s="81"/>
      <c r="E57" s="81"/>
      <c r="F57" s="81"/>
      <c r="G57" s="81"/>
      <c r="H57" s="82"/>
      <c r="I57" s="82"/>
    </row>
    <row r="58" spans="1:9" s="80" customFormat="1" ht="18" x14ac:dyDescent="0.25">
      <c r="A58" s="81"/>
      <c r="B58" s="81"/>
      <c r="C58" s="81"/>
      <c r="D58" s="81"/>
      <c r="E58" s="81"/>
      <c r="F58" s="81"/>
      <c r="G58" s="81"/>
      <c r="H58" s="82"/>
      <c r="I58" s="82"/>
    </row>
    <row r="59" spans="1:9" s="80" customFormat="1" ht="18" x14ac:dyDescent="0.25">
      <c r="A59" s="81"/>
      <c r="B59" s="81"/>
      <c r="C59" s="81"/>
      <c r="D59" s="81"/>
      <c r="E59" s="81"/>
      <c r="F59" s="81"/>
      <c r="G59" s="81"/>
      <c r="H59" s="82"/>
      <c r="I59" s="82"/>
    </row>
    <row r="60" spans="1:9" s="80" customFormat="1" ht="18" x14ac:dyDescent="0.25">
      <c r="A60" s="81"/>
      <c r="B60" s="81"/>
      <c r="C60" s="81"/>
      <c r="D60" s="81"/>
      <c r="E60" s="81"/>
      <c r="F60" s="81"/>
      <c r="G60" s="81"/>
      <c r="H60" s="82"/>
      <c r="I60" s="82"/>
    </row>
    <row r="61" spans="1:9" s="80" customFormat="1" ht="15.75" x14ac:dyDescent="0.25">
      <c r="A61" s="174" t="s">
        <v>19</v>
      </c>
      <c r="B61" s="193"/>
      <c r="C61" s="193"/>
      <c r="D61" s="193"/>
      <c r="E61" s="193"/>
      <c r="F61" s="193"/>
      <c r="G61" s="193"/>
      <c r="H61" s="193"/>
      <c r="I61" s="193"/>
    </row>
    <row r="62" spans="1:9" ht="25.5" x14ac:dyDescent="0.25">
      <c r="A62" s="26" t="s">
        <v>13</v>
      </c>
      <c r="B62" s="25" t="s">
        <v>14</v>
      </c>
      <c r="C62" s="25" t="s">
        <v>15</v>
      </c>
      <c r="D62" s="25" t="s">
        <v>20</v>
      </c>
      <c r="E62" s="84" t="s">
        <v>185</v>
      </c>
      <c r="F62" s="26" t="s">
        <v>186</v>
      </c>
      <c r="G62" s="26" t="s">
        <v>187</v>
      </c>
      <c r="H62" s="26" t="s">
        <v>166</v>
      </c>
      <c r="I62" s="26" t="s">
        <v>188</v>
      </c>
    </row>
    <row r="63" spans="1:9" ht="15.75" customHeight="1" x14ac:dyDescent="0.25">
      <c r="A63" s="13">
        <v>3</v>
      </c>
      <c r="B63" s="13"/>
      <c r="C63" s="13"/>
      <c r="D63" s="13" t="s">
        <v>21</v>
      </c>
      <c r="E63" s="95">
        <f>SUM(E64+E73+E84+E87+E90)</f>
        <v>2204647.9700000002</v>
      </c>
      <c r="F63" s="151">
        <f>SUM(F64+F73+F84+F87+F90)</f>
        <v>2866068.5</v>
      </c>
      <c r="G63" s="95">
        <f>SUM(G64+G73+G84+G87+G90)</f>
        <v>3524207.5</v>
      </c>
      <c r="H63" s="95">
        <f>SUM(H64+H73+H84+H87+H90)</f>
        <v>3537360.95</v>
      </c>
      <c r="I63" s="95">
        <f>SUM(I64+I73+I84+I87+I90)</f>
        <v>3537360.95</v>
      </c>
    </row>
    <row r="64" spans="1:9" ht="15.75" customHeight="1" x14ac:dyDescent="0.25">
      <c r="A64" s="13"/>
      <c r="B64" s="18">
        <v>31</v>
      </c>
      <c r="C64" s="18"/>
      <c r="D64" s="18" t="s">
        <v>22</v>
      </c>
      <c r="E64" s="50">
        <f>SUM(E65:E72)</f>
        <v>1950550.75</v>
      </c>
      <c r="F64" s="152">
        <f>SUM(F65:F72)</f>
        <v>2444702.5</v>
      </c>
      <c r="G64" s="152">
        <f>SUM(G65:G72)</f>
        <v>3056712.5</v>
      </c>
      <c r="H64" s="152">
        <f t="shared" ref="H64:I64" si="1">SUM(H65:H72)</f>
        <v>3067485.45</v>
      </c>
      <c r="I64" s="152">
        <f t="shared" si="1"/>
        <v>3067485.45</v>
      </c>
    </row>
    <row r="65" spans="1:9" s="80" customFormat="1" ht="15.75" customHeight="1" x14ac:dyDescent="0.25">
      <c r="A65" s="13"/>
      <c r="B65" s="18"/>
      <c r="C65" s="18">
        <v>11</v>
      </c>
      <c r="D65" s="15" t="s">
        <v>17</v>
      </c>
      <c r="E65" s="141">
        <v>85716.19</v>
      </c>
      <c r="F65" s="152">
        <v>111233</v>
      </c>
      <c r="G65" s="50">
        <f>'POSEBNI DIO Razina 2'!G10+'POSEBNI DIO Razina 2'!H10</f>
        <v>179716.8</v>
      </c>
      <c r="H65" s="50">
        <f>'POSEBNI DIO Razina 2'!G26+'POSEBNI DIO Razina 2'!H26</f>
        <v>177233.75</v>
      </c>
      <c r="I65" s="50">
        <f>'POSEBNI DIO Razina 2'!G42+'POSEBNI DIO Razina 2'!H42</f>
        <v>177233.75</v>
      </c>
    </row>
    <row r="66" spans="1:9" s="80" customFormat="1" ht="15.75" customHeight="1" x14ac:dyDescent="0.25">
      <c r="A66" s="13"/>
      <c r="B66" s="18"/>
      <c r="C66" s="18">
        <v>11</v>
      </c>
      <c r="D66" s="15" t="s">
        <v>170</v>
      </c>
      <c r="E66" s="141"/>
      <c r="F66" s="152">
        <v>39377</v>
      </c>
      <c r="G66" s="50"/>
      <c r="H66" s="50"/>
      <c r="I66" s="50"/>
    </row>
    <row r="67" spans="1:9" s="80" customFormat="1" ht="30.75" customHeight="1" x14ac:dyDescent="0.25">
      <c r="A67" s="13"/>
      <c r="B67" s="18"/>
      <c r="C67" s="18">
        <v>32</v>
      </c>
      <c r="D67" s="20" t="s">
        <v>112</v>
      </c>
      <c r="E67" s="142"/>
      <c r="F67" s="152"/>
      <c r="G67" s="50"/>
      <c r="H67" s="50"/>
      <c r="I67" s="50"/>
    </row>
    <row r="68" spans="1:9" s="80" customFormat="1" ht="28.5" customHeight="1" x14ac:dyDescent="0.25">
      <c r="A68" s="13"/>
      <c r="B68" s="18"/>
      <c r="C68" s="18">
        <v>43</v>
      </c>
      <c r="D68" s="21" t="s">
        <v>60</v>
      </c>
      <c r="E68" s="142"/>
      <c r="F68" s="152"/>
      <c r="G68" s="50"/>
      <c r="H68" s="50"/>
      <c r="I68" s="50"/>
    </row>
    <row r="69" spans="1:9" s="80" customFormat="1" ht="15.75" customHeight="1" x14ac:dyDescent="0.25">
      <c r="A69" s="13"/>
      <c r="B69" s="18"/>
      <c r="C69" s="18">
        <v>51</v>
      </c>
      <c r="D69" s="21" t="s">
        <v>115</v>
      </c>
      <c r="E69" s="141">
        <v>73731.850000000006</v>
      </c>
      <c r="F69" s="152">
        <v>57140.5</v>
      </c>
      <c r="G69" s="49">
        <f>'POSEBNI DIO Razina 2'!J10</f>
        <v>122327.92</v>
      </c>
      <c r="H69" s="50">
        <f>'POSEBNI DIO Razina 2'!J26</f>
        <v>122327.92</v>
      </c>
      <c r="I69" s="50">
        <f>'POSEBNI DIO Razina 2'!J42</f>
        <v>122327.92</v>
      </c>
    </row>
    <row r="70" spans="1:9" s="80" customFormat="1" ht="15.75" customHeight="1" x14ac:dyDescent="0.25">
      <c r="A70" s="13"/>
      <c r="B70" s="18"/>
      <c r="C70" s="18">
        <v>52</v>
      </c>
      <c r="D70" s="21" t="s">
        <v>59</v>
      </c>
      <c r="E70" s="142">
        <v>11385.09</v>
      </c>
      <c r="F70" s="152">
        <v>10927</v>
      </c>
      <c r="G70" s="50">
        <f>'POSEBNI DIO Razina 2'!I10</f>
        <v>21587.280000000002</v>
      </c>
      <c r="H70" s="50">
        <f>'POSEBNI DIO Razina 2'!I26</f>
        <v>21587.280000000002</v>
      </c>
      <c r="I70" s="50">
        <f>'POSEBNI DIO Razina 2'!I42</f>
        <v>21587.280000000002</v>
      </c>
    </row>
    <row r="71" spans="1:9" s="80" customFormat="1" ht="29.25" customHeight="1" x14ac:dyDescent="0.25">
      <c r="A71" s="13"/>
      <c r="B71" s="18"/>
      <c r="C71" s="18">
        <v>54</v>
      </c>
      <c r="D71" s="21" t="s">
        <v>113</v>
      </c>
      <c r="E71" s="141">
        <v>1779717.62</v>
      </c>
      <c r="F71" s="152">
        <v>2226025</v>
      </c>
      <c r="G71" s="49">
        <f>'POSEBNI DIO Razina 2'!E10</f>
        <v>2683835</v>
      </c>
      <c r="H71" s="50">
        <f>'POSEBNI DIO Razina 4'!E83</f>
        <v>2683835</v>
      </c>
      <c r="I71" s="50">
        <f>'POSEBNI DIO Razina 2'!E42</f>
        <v>2683835</v>
      </c>
    </row>
    <row r="72" spans="1:9" s="80" customFormat="1" ht="26.25" customHeight="1" x14ac:dyDescent="0.25">
      <c r="A72" s="13"/>
      <c r="B72" s="18"/>
      <c r="C72" s="18">
        <v>64</v>
      </c>
      <c r="D72" s="21" t="s">
        <v>114</v>
      </c>
      <c r="E72" s="142"/>
      <c r="F72" s="152"/>
      <c r="G72" s="50">
        <f>'POSEBNI DIO Razina 2'!L10+'POSEBNI DIO Razina 2'!M10+'POSEBNI DIO Razina 2'!N10</f>
        <v>49245.5</v>
      </c>
      <c r="H72" s="50">
        <f>'POSEBNI DIO Razina 2'!L26+'POSEBNI DIO Razina 2'!M26+'POSEBNI DIO Razina 2'!N26</f>
        <v>62501.5</v>
      </c>
      <c r="I72" s="50">
        <f>'POSEBNI DIO Razina 2'!L42+'POSEBNI DIO Razina 2'!M42+'POSEBNI DIO Razina 2'!N42</f>
        <v>62501.5</v>
      </c>
    </row>
    <row r="73" spans="1:9" x14ac:dyDescent="0.25">
      <c r="A73" s="14"/>
      <c r="B73" s="14">
        <v>32</v>
      </c>
      <c r="C73" s="15"/>
      <c r="D73" s="14" t="s">
        <v>40</v>
      </c>
      <c r="E73" s="142">
        <f>SUM(E74:E83)</f>
        <v>249014.96000000002</v>
      </c>
      <c r="F73" s="152">
        <f>SUM(F74:F83)</f>
        <v>342299</v>
      </c>
      <c r="G73" s="50">
        <f>SUM(G74:G83)</f>
        <v>380495</v>
      </c>
      <c r="H73" s="50">
        <f>SUM(H74:H83)</f>
        <v>382875.5</v>
      </c>
      <c r="I73" s="50">
        <f>SUM(I74:I83)</f>
        <v>382875.5</v>
      </c>
    </row>
    <row r="74" spans="1:9" s="80" customFormat="1" x14ac:dyDescent="0.25">
      <c r="A74" s="14"/>
      <c r="B74" s="14"/>
      <c r="C74" s="18">
        <v>11</v>
      </c>
      <c r="D74" s="15" t="s">
        <v>17</v>
      </c>
      <c r="E74" s="142">
        <v>2070.71</v>
      </c>
      <c r="F74" s="152">
        <v>0</v>
      </c>
      <c r="G74" s="50">
        <f>'POSEBNI DIO Razina 2'!G11+'POSEBNI DIO Razina 2'!H11</f>
        <v>556.25</v>
      </c>
      <c r="H74" s="50">
        <f>'POSEBNI DIO Razina 2'!G27+'POSEBNI DIO Razina 2'!H27</f>
        <v>766.25</v>
      </c>
      <c r="I74" s="50">
        <f>'POSEBNI DIO Razina 2'!G43+'POSEBNI DIO Razina 2'!H43</f>
        <v>766.25</v>
      </c>
    </row>
    <row r="75" spans="1:9" s="80" customFormat="1" ht="25.5" x14ac:dyDescent="0.25">
      <c r="A75" s="14"/>
      <c r="B75" s="14"/>
      <c r="C75" s="18">
        <v>11</v>
      </c>
      <c r="D75" s="20" t="s">
        <v>112</v>
      </c>
      <c r="E75" s="142">
        <v>20251.009999999998</v>
      </c>
      <c r="F75" s="152">
        <v>120295</v>
      </c>
      <c r="G75" s="50">
        <f>'POSEBNI DIO Razina 2'!K11</f>
        <v>66500</v>
      </c>
      <c r="H75" s="50">
        <f>'POSEBNI DIO Razina 2'!K27</f>
        <v>66500</v>
      </c>
      <c r="I75" s="50">
        <f>'POSEBNI DIO Razina 2'!K43</f>
        <v>66500</v>
      </c>
    </row>
    <row r="76" spans="1:9" s="80" customFormat="1" ht="25.5" x14ac:dyDescent="0.25">
      <c r="A76" s="14"/>
      <c r="B76" s="14"/>
      <c r="C76" s="18">
        <v>43</v>
      </c>
      <c r="D76" s="21" t="s">
        <v>60</v>
      </c>
      <c r="E76" s="142">
        <v>101338.56</v>
      </c>
      <c r="F76" s="152">
        <v>106274</v>
      </c>
      <c r="G76" s="50">
        <f>'POSEBNI DIO Razina 2'!D11</f>
        <v>109600</v>
      </c>
      <c r="H76" s="50">
        <f>'POSEBNI DIO Razina 2'!D27</f>
        <v>109600</v>
      </c>
      <c r="I76" s="50">
        <f>'POSEBNI DIO Razina 2'!D43</f>
        <v>109600</v>
      </c>
    </row>
    <row r="77" spans="1:9" s="80" customFormat="1" x14ac:dyDescent="0.25">
      <c r="A77" s="14"/>
      <c r="B77" s="14"/>
      <c r="C77" s="18">
        <v>51</v>
      </c>
      <c r="D77" s="21" t="s">
        <v>115</v>
      </c>
      <c r="E77" s="142">
        <v>4020.82</v>
      </c>
      <c r="F77" s="152">
        <v>4783</v>
      </c>
      <c r="G77" s="50">
        <f>'POSEBNI DIO Razina 2'!J11</f>
        <v>2582.94</v>
      </c>
      <c r="H77" s="50">
        <f>'POSEBNI DIO Razina 2'!J27</f>
        <v>4727.9400000000005</v>
      </c>
      <c r="I77" s="50">
        <f>'POSEBNI DIO Razina 2'!J43</f>
        <v>4727.9400000000005</v>
      </c>
    </row>
    <row r="78" spans="1:9" s="80" customFormat="1" x14ac:dyDescent="0.25">
      <c r="A78" s="14"/>
      <c r="B78" s="14"/>
      <c r="C78" s="18">
        <v>51</v>
      </c>
      <c r="D78" s="21" t="s">
        <v>171</v>
      </c>
      <c r="E78" s="142"/>
      <c r="F78" s="152">
        <v>4198</v>
      </c>
      <c r="G78" s="50"/>
      <c r="H78" s="50"/>
      <c r="I78" s="50"/>
    </row>
    <row r="79" spans="1:9" s="80" customFormat="1" x14ac:dyDescent="0.25">
      <c r="A79" s="14"/>
      <c r="B79" s="14"/>
      <c r="C79" s="18">
        <v>52</v>
      </c>
      <c r="D79" s="21" t="s">
        <v>59</v>
      </c>
      <c r="E79" s="142">
        <v>0</v>
      </c>
      <c r="F79" s="152">
        <v>1049</v>
      </c>
      <c r="G79" s="50">
        <f>'POSEBNI DIO Razina 2'!F11+'POSEBNI DIO Razina 2'!I11</f>
        <v>150455.81</v>
      </c>
      <c r="H79" s="50">
        <f>'POSEBNI DIO Razina 2'!F27+'POSEBNI DIO Razina 2'!I27</f>
        <v>150481.31</v>
      </c>
      <c r="I79" s="50">
        <f>'POSEBNI DIO Razina 2'!F43+'POSEBNI DIO Razina 2'!I43</f>
        <v>150481.31</v>
      </c>
    </row>
    <row r="80" spans="1:9" s="80" customFormat="1" ht="25.5" x14ac:dyDescent="0.25">
      <c r="A80" s="14"/>
      <c r="B80" s="14"/>
      <c r="C80" s="18">
        <v>54</v>
      </c>
      <c r="D80" s="21" t="s">
        <v>113</v>
      </c>
      <c r="E80" s="142">
        <v>118720.86</v>
      </c>
      <c r="F80" s="152">
        <v>35200</v>
      </c>
      <c r="G80" s="50">
        <f>'POSEBNI DIO Razina 2'!E11</f>
        <v>49600</v>
      </c>
      <c r="H80" s="50">
        <f>'POSEBNI DIO Razina 2'!E27</f>
        <v>49600</v>
      </c>
      <c r="I80" s="50">
        <f>'POSEBNI DIO Razina 2'!E43</f>
        <v>49600</v>
      </c>
    </row>
    <row r="81" spans="1:9" s="80" customFormat="1" ht="25.5" x14ac:dyDescent="0.25">
      <c r="A81" s="14"/>
      <c r="B81" s="14"/>
      <c r="C81" s="18">
        <v>54</v>
      </c>
      <c r="D81" s="21" t="s">
        <v>113</v>
      </c>
      <c r="E81" s="142"/>
      <c r="F81" s="152">
        <v>2500</v>
      </c>
      <c r="G81" s="50"/>
      <c r="H81" s="50"/>
      <c r="I81" s="50"/>
    </row>
    <row r="82" spans="1:9" s="80" customFormat="1" x14ac:dyDescent="0.25">
      <c r="A82" s="14"/>
      <c r="B82" s="14"/>
      <c r="C82" s="18">
        <v>54</v>
      </c>
      <c r="D82" s="21" t="s">
        <v>172</v>
      </c>
      <c r="E82" s="142"/>
      <c r="F82" s="152">
        <v>68000</v>
      </c>
      <c r="G82" s="50"/>
      <c r="H82" s="50"/>
      <c r="I82" s="50"/>
    </row>
    <row r="83" spans="1:9" ht="25.5" x14ac:dyDescent="0.25">
      <c r="A83" s="14"/>
      <c r="B83" s="14"/>
      <c r="C83" s="18">
        <v>64</v>
      </c>
      <c r="D83" s="21" t="s">
        <v>114</v>
      </c>
      <c r="E83" s="142">
        <v>2613</v>
      </c>
      <c r="F83" s="152"/>
      <c r="G83" s="50">
        <f>'POSEBNI DIO Razina 2'!L11+'POSEBNI DIO Razina 2'!M11+'POSEBNI DIO Razina 2'!N11</f>
        <v>1200</v>
      </c>
      <c r="H83" s="50">
        <f>'POSEBNI DIO Razina 2'!L43+'POSEBNI DIO Razina 2'!M43+'POSEBNI DIO Razina 2'!N43</f>
        <v>1200</v>
      </c>
      <c r="I83" s="50">
        <f>'POSEBNI DIO Razina 2'!L43+'POSEBNI DIO Razina 2'!M43+'POSEBNI DIO Razina 2'!N43</f>
        <v>1200</v>
      </c>
    </row>
    <row r="84" spans="1:9" x14ac:dyDescent="0.25">
      <c r="A84" s="14"/>
      <c r="B84" s="14">
        <v>34</v>
      </c>
      <c r="D84" s="15" t="s">
        <v>99</v>
      </c>
      <c r="E84" s="142">
        <v>1525.41</v>
      </c>
      <c r="F84" s="152">
        <f>SUM(F85:F86)</f>
        <v>1567</v>
      </c>
      <c r="G84" s="50">
        <f>'POSEBNI DIO'!G11</f>
        <v>1450</v>
      </c>
      <c r="H84" s="50">
        <f>'POSEBNI DIO'!H11</f>
        <v>1450</v>
      </c>
      <c r="I84" s="50">
        <f>'POSEBNI DIO'!I11</f>
        <v>1450</v>
      </c>
    </row>
    <row r="85" spans="1:9" s="80" customFormat="1" x14ac:dyDescent="0.25">
      <c r="A85" s="14"/>
      <c r="B85" s="14"/>
      <c r="C85" s="15">
        <v>43</v>
      </c>
      <c r="D85" s="15" t="s">
        <v>99</v>
      </c>
      <c r="E85" s="142"/>
      <c r="F85" s="152">
        <v>1517</v>
      </c>
      <c r="G85" s="50"/>
      <c r="H85" s="50"/>
      <c r="I85" s="50"/>
    </row>
    <row r="86" spans="1:9" s="80" customFormat="1" x14ac:dyDescent="0.25">
      <c r="A86" s="14"/>
      <c r="B86" s="14"/>
      <c r="C86" s="15">
        <v>54</v>
      </c>
      <c r="D86" s="15" t="s">
        <v>99</v>
      </c>
      <c r="E86" s="142"/>
      <c r="F86" s="152">
        <v>50</v>
      </c>
      <c r="G86" s="50"/>
      <c r="H86" s="50"/>
      <c r="I86" s="50"/>
    </row>
    <row r="87" spans="1:9" s="80" customFormat="1" x14ac:dyDescent="0.25">
      <c r="A87" s="14"/>
      <c r="B87" s="14">
        <v>37</v>
      </c>
      <c r="D87" s="15" t="s">
        <v>147</v>
      </c>
      <c r="E87" s="142">
        <v>1193.21</v>
      </c>
      <c r="F87" s="152">
        <f>SUM(F88:F89)</f>
        <v>75500</v>
      </c>
      <c r="G87" s="50">
        <f>'POSEBNI DIO'!G12</f>
        <v>83550</v>
      </c>
      <c r="H87" s="50">
        <f>'POSEBNI DIO'!H12</f>
        <v>83550</v>
      </c>
      <c r="I87" s="50">
        <f>'POSEBNI DIO'!I12</f>
        <v>83550</v>
      </c>
    </row>
    <row r="88" spans="1:9" s="80" customFormat="1" x14ac:dyDescent="0.25">
      <c r="A88" s="14"/>
      <c r="B88" s="14"/>
      <c r="C88" s="15">
        <v>11</v>
      </c>
      <c r="D88" s="15" t="s">
        <v>169</v>
      </c>
      <c r="E88" s="142"/>
      <c r="F88" s="152">
        <v>74000</v>
      </c>
      <c r="G88" s="50"/>
      <c r="H88" s="50"/>
      <c r="I88" s="50"/>
    </row>
    <row r="89" spans="1:9" s="80" customFormat="1" x14ac:dyDescent="0.25">
      <c r="A89" s="14"/>
      <c r="B89" s="14"/>
      <c r="C89" s="15">
        <v>54</v>
      </c>
      <c r="D89" s="15" t="s">
        <v>147</v>
      </c>
      <c r="E89" s="142"/>
      <c r="F89" s="152">
        <v>1500</v>
      </c>
      <c r="G89" s="50"/>
      <c r="H89" s="50"/>
      <c r="I89" s="50"/>
    </row>
    <row r="90" spans="1:9" s="80" customFormat="1" x14ac:dyDescent="0.25">
      <c r="A90" s="14"/>
      <c r="B90" s="14">
        <v>38</v>
      </c>
      <c r="C90" s="15">
        <v>54</v>
      </c>
      <c r="D90" s="15"/>
      <c r="E90" s="142">
        <v>2363.64</v>
      </c>
      <c r="F90" s="152">
        <v>2000</v>
      </c>
      <c r="G90" s="50">
        <f>'POSEBNI DIO Razina 2'!E14</f>
        <v>2000</v>
      </c>
      <c r="H90" s="50">
        <f>'POSEBNI DIO Razina 2'!E30</f>
        <v>2000</v>
      </c>
      <c r="I90" s="50">
        <f>'POSEBNI DIO Razina 2'!E46</f>
        <v>2000</v>
      </c>
    </row>
    <row r="91" spans="1:9" s="80" customFormat="1" ht="25.5" x14ac:dyDescent="0.25">
      <c r="A91" s="14"/>
      <c r="B91" s="33"/>
      <c r="C91" s="15">
        <v>43</v>
      </c>
      <c r="D91" s="20" t="s">
        <v>60</v>
      </c>
      <c r="E91" s="142"/>
      <c r="F91" s="152"/>
      <c r="G91" s="50"/>
      <c r="H91" s="50"/>
      <c r="I91" s="50"/>
    </row>
    <row r="92" spans="1:9" ht="25.5" x14ac:dyDescent="0.25">
      <c r="A92" s="16">
        <v>4</v>
      </c>
      <c r="B92" s="17"/>
      <c r="C92" s="17"/>
      <c r="D92" s="31" t="s">
        <v>23</v>
      </c>
      <c r="E92" s="143">
        <f>SUM(E101+E95)</f>
        <v>87221.560000000012</v>
      </c>
      <c r="F92" s="151">
        <f>SUM(F95+F101)</f>
        <v>95484.28</v>
      </c>
      <c r="G92" s="95">
        <f>SUM(G95+G101)</f>
        <v>94000</v>
      </c>
      <c r="H92" s="95">
        <f>SUM(H95+H101)</f>
        <v>94000</v>
      </c>
      <c r="I92" s="95">
        <f>SUM(I95+I101)</f>
        <v>94000</v>
      </c>
    </row>
    <row r="93" spans="1:9" ht="38.25" x14ac:dyDescent="0.25">
      <c r="A93" s="18"/>
      <c r="B93" s="18">
        <v>41</v>
      </c>
      <c r="C93" s="18"/>
      <c r="D93" s="32" t="s">
        <v>24</v>
      </c>
      <c r="E93" s="142"/>
      <c r="F93" s="152"/>
      <c r="G93" s="50"/>
      <c r="H93" s="50"/>
      <c r="I93" s="51"/>
    </row>
    <row r="94" spans="1:9" x14ac:dyDescent="0.25">
      <c r="A94" s="18"/>
      <c r="B94" s="18"/>
      <c r="C94" s="15">
        <v>11</v>
      </c>
      <c r="D94" s="15" t="s">
        <v>17</v>
      </c>
      <c r="E94" s="142"/>
      <c r="F94" s="152"/>
      <c r="G94" s="50"/>
      <c r="H94" s="50"/>
      <c r="I94" s="51"/>
    </row>
    <row r="95" spans="1:9" ht="25.5" x14ac:dyDescent="0.25">
      <c r="A95" s="91"/>
      <c r="B95" s="92">
        <v>42</v>
      </c>
      <c r="C95" s="91"/>
      <c r="D95" s="86" t="s">
        <v>62</v>
      </c>
      <c r="E95" s="144">
        <f>SUM(E96:E99)</f>
        <v>67475.290000000008</v>
      </c>
      <c r="F95" s="153">
        <f>SUM(F96:F100)</f>
        <v>75572.28</v>
      </c>
      <c r="G95" s="52">
        <f>'POSEBNI DIO Razina 2'!C16</f>
        <v>84000</v>
      </c>
      <c r="H95" s="52">
        <f>'POSEBNI DIO'!H19</f>
        <v>84000</v>
      </c>
      <c r="I95" s="52">
        <f>'POSEBNI DIO'!I19</f>
        <v>84000</v>
      </c>
    </row>
    <row r="96" spans="1:9" ht="25.5" x14ac:dyDescent="0.25">
      <c r="A96" s="91"/>
      <c r="B96" s="91"/>
      <c r="C96" s="91">
        <v>54</v>
      </c>
      <c r="D96" s="21" t="s">
        <v>113</v>
      </c>
      <c r="E96" s="144">
        <v>54205.29</v>
      </c>
      <c r="F96" s="153">
        <v>16300</v>
      </c>
      <c r="G96" s="52">
        <f>'POSEBNI DIO Razina 2'!D16+'POSEBNI DIO Razina 2'!F16</f>
        <v>31000</v>
      </c>
      <c r="H96" s="52">
        <f>'POSEBNI DIO'!H19</f>
        <v>84000</v>
      </c>
      <c r="I96" s="52">
        <f>'POSEBNI DIO'!I19</f>
        <v>84000</v>
      </c>
    </row>
    <row r="97" spans="1:9" s="80" customFormat="1" ht="25.5" x14ac:dyDescent="0.25">
      <c r="A97" s="91"/>
      <c r="B97" s="91"/>
      <c r="C97" s="91">
        <v>54</v>
      </c>
      <c r="D97" s="21" t="s">
        <v>113</v>
      </c>
      <c r="E97" s="144"/>
      <c r="F97" s="153">
        <v>40000</v>
      </c>
      <c r="G97" s="52"/>
      <c r="H97" s="52"/>
      <c r="I97" s="52"/>
    </row>
    <row r="98" spans="1:9" s="80" customFormat="1" ht="25.5" x14ac:dyDescent="0.25">
      <c r="A98" s="91"/>
      <c r="B98" s="91"/>
      <c r="C98" s="91">
        <v>64</v>
      </c>
      <c r="D98" s="21" t="s">
        <v>114</v>
      </c>
      <c r="E98" s="144"/>
      <c r="F98" s="153">
        <v>3000</v>
      </c>
      <c r="G98" s="52">
        <f>'POSEBNI DIO Razina 2'!M15+'POSEBNI DIO Razina 2'!N15</f>
        <v>10000</v>
      </c>
      <c r="H98" s="52">
        <f>'POSEBNI DIO Razina 2'!M32+'POSEBNI DIO Razina 2'!N32</f>
        <v>10000</v>
      </c>
      <c r="I98" s="52"/>
    </row>
    <row r="99" spans="1:9" s="80" customFormat="1" x14ac:dyDescent="0.25">
      <c r="A99" s="91"/>
      <c r="B99" s="91"/>
      <c r="C99" s="91">
        <v>11</v>
      </c>
      <c r="D99" s="15" t="s">
        <v>17</v>
      </c>
      <c r="E99" s="144">
        <v>13270</v>
      </c>
      <c r="F99" s="153">
        <v>13272.28</v>
      </c>
      <c r="G99" s="52">
        <f>'POSEBNI DIO Razina 2'!G15</f>
        <v>0</v>
      </c>
      <c r="H99" s="52">
        <f>'POSEBNI DIO Razina 2'!G32</f>
        <v>0</v>
      </c>
      <c r="I99" s="52">
        <f>'POSEBNI DIO Razina 2'!G48</f>
        <v>0</v>
      </c>
    </row>
    <row r="100" spans="1:9" s="80" customFormat="1" ht="25.5" x14ac:dyDescent="0.25">
      <c r="A100" s="91"/>
      <c r="B100" s="91"/>
      <c r="C100" s="91">
        <v>32</v>
      </c>
      <c r="D100" s="20" t="s">
        <v>112</v>
      </c>
      <c r="E100" s="144"/>
      <c r="F100" s="153">
        <v>3000</v>
      </c>
      <c r="G100" s="52">
        <f>'POSEBNI DIO Razina 2'!K16</f>
        <v>3000</v>
      </c>
      <c r="H100" s="52">
        <f>'POSEBNI DIO Razina 2'!K32</f>
        <v>3000</v>
      </c>
      <c r="I100" s="52">
        <f>'POSEBNI DIO Razina 2'!K48</f>
        <v>3000</v>
      </c>
    </row>
    <row r="101" spans="1:9" ht="30" x14ac:dyDescent="0.25">
      <c r="A101" s="91"/>
      <c r="B101" s="92">
        <v>45</v>
      </c>
      <c r="C101" s="91"/>
      <c r="D101" s="94" t="s">
        <v>108</v>
      </c>
      <c r="E101" s="144">
        <f>E102</f>
        <v>19746.27</v>
      </c>
      <c r="F101" s="154">
        <f>F102</f>
        <v>19912</v>
      </c>
      <c r="G101" s="144">
        <f>G102</f>
        <v>10000</v>
      </c>
      <c r="H101" s="144">
        <f>H102</f>
        <v>10000</v>
      </c>
      <c r="I101" s="144">
        <f>I102</f>
        <v>10000</v>
      </c>
    </row>
    <row r="102" spans="1:9" x14ac:dyDescent="0.25">
      <c r="A102" s="91"/>
      <c r="B102" s="91"/>
      <c r="C102" s="100">
        <v>52</v>
      </c>
      <c r="D102" s="21" t="s">
        <v>59</v>
      </c>
      <c r="E102" s="144">
        <v>19746.27</v>
      </c>
      <c r="F102" s="153">
        <v>19912</v>
      </c>
      <c r="G102" s="52">
        <f>'POSEBNI DIO Razina 2'!D17</f>
        <v>10000</v>
      </c>
      <c r="H102" s="52">
        <f>'POSEBNI DIO Razina 2'!D33</f>
        <v>10000</v>
      </c>
      <c r="I102" s="52">
        <f>'POSEBNI DIO Razina 2'!D49</f>
        <v>10000</v>
      </c>
    </row>
    <row r="103" spans="1:9" x14ac:dyDescent="0.25">
      <c r="E103" s="141">
        <f>SUM(E92+E63)</f>
        <v>2291869.5300000003</v>
      </c>
      <c r="F103" s="141">
        <f>SUM(F92+F63)</f>
        <v>2961552.78</v>
      </c>
      <c r="G103" s="141">
        <f t="shared" ref="G103:I103" si="2">SUM(G92+G63)</f>
        <v>3618207.5</v>
      </c>
      <c r="H103" s="141">
        <f t="shared" si="2"/>
        <v>3631360.95</v>
      </c>
      <c r="I103" s="141">
        <f t="shared" si="2"/>
        <v>3631360.95</v>
      </c>
    </row>
    <row r="104" spans="1:9" x14ac:dyDescent="0.25">
      <c r="F104" s="155"/>
    </row>
    <row r="105" spans="1:9" x14ac:dyDescent="0.25">
      <c r="F105" s="155"/>
    </row>
    <row r="106" spans="1:9" x14ac:dyDescent="0.25">
      <c r="F106" s="155"/>
    </row>
  </sheetData>
  <mergeCells count="5">
    <mergeCell ref="A7:I7"/>
    <mergeCell ref="A61:I61"/>
    <mergeCell ref="A1:I1"/>
    <mergeCell ref="A3:I3"/>
    <mergeCell ref="A5:I5"/>
  </mergeCells>
  <pageMargins left="0.7" right="0.7" top="0.75" bottom="0.75" header="0.3" footer="0.3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7"/>
  <sheetViews>
    <sheetView topLeftCell="A4" workbookViewId="0">
      <selection activeCell="F14" sqref="F14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74" t="s">
        <v>61</v>
      </c>
      <c r="B1" s="174"/>
      <c r="C1" s="174"/>
      <c r="D1" s="174"/>
      <c r="E1" s="174"/>
      <c r="F1" s="174"/>
    </row>
    <row r="2" spans="1:6" ht="18" customHeight="1" x14ac:dyDescent="0.25">
      <c r="A2" s="5"/>
      <c r="B2" s="5"/>
      <c r="C2" s="5"/>
      <c r="D2" s="5"/>
      <c r="E2" s="5"/>
      <c r="F2" s="5"/>
    </row>
    <row r="3" spans="1:6" ht="15.75" x14ac:dyDescent="0.25">
      <c r="A3" s="174" t="s">
        <v>37</v>
      </c>
      <c r="B3" s="174"/>
      <c r="C3" s="174"/>
      <c r="D3" s="174"/>
      <c r="E3" s="189"/>
      <c r="F3" s="189"/>
    </row>
    <row r="4" spans="1:6" ht="18" x14ac:dyDescent="0.25">
      <c r="A4" s="5"/>
      <c r="B4" s="5"/>
      <c r="C4" s="5"/>
      <c r="D4" s="5"/>
      <c r="E4" s="6"/>
      <c r="F4" s="6"/>
    </row>
    <row r="5" spans="1:6" ht="18" customHeight="1" x14ac:dyDescent="0.25">
      <c r="A5" s="174" t="s">
        <v>12</v>
      </c>
      <c r="B5" s="175"/>
      <c r="C5" s="175"/>
      <c r="D5" s="175"/>
      <c r="E5" s="175"/>
      <c r="F5" s="175"/>
    </row>
    <row r="6" spans="1:6" ht="18" x14ac:dyDescent="0.25">
      <c r="A6" s="5"/>
      <c r="B6" s="5"/>
      <c r="C6" s="5"/>
      <c r="D6" s="5"/>
      <c r="E6" s="6"/>
      <c r="F6" s="6"/>
    </row>
    <row r="7" spans="1:6" ht="15.75" x14ac:dyDescent="0.25">
      <c r="A7" s="174" t="s">
        <v>25</v>
      </c>
      <c r="B7" s="193"/>
      <c r="C7" s="193"/>
      <c r="D7" s="193"/>
      <c r="E7" s="193"/>
      <c r="F7" s="193"/>
    </row>
    <row r="8" spans="1:6" ht="18" x14ac:dyDescent="0.25">
      <c r="A8" s="5"/>
      <c r="B8" s="5"/>
      <c r="C8" s="5"/>
      <c r="D8" s="5"/>
      <c r="E8" s="6"/>
      <c r="F8" s="6"/>
    </row>
    <row r="9" spans="1:6" ht="25.5" x14ac:dyDescent="0.25">
      <c r="A9" s="26" t="s">
        <v>26</v>
      </c>
      <c r="B9" s="25" t="s">
        <v>185</v>
      </c>
      <c r="C9" s="26" t="s">
        <v>186</v>
      </c>
      <c r="D9" s="26" t="s">
        <v>187</v>
      </c>
      <c r="E9" s="26" t="s">
        <v>166</v>
      </c>
      <c r="F9" s="26" t="s">
        <v>188</v>
      </c>
    </row>
    <row r="10" spans="1:6" ht="15.75" customHeight="1" x14ac:dyDescent="0.25">
      <c r="A10" s="13" t="s">
        <v>27</v>
      </c>
      <c r="B10" s="49">
        <f>SUM(B11,B14,B16)</f>
        <v>2291869.5299999998</v>
      </c>
      <c r="C10" s="49">
        <f>SUM(C11,C14,C16)</f>
        <v>3178520.78</v>
      </c>
      <c r="D10" s="49">
        <f>SUM(D11,D14,D16)</f>
        <v>3631360.95</v>
      </c>
      <c r="E10" s="49">
        <f>SUM(E11,E14,E16)</f>
        <v>3631360.95</v>
      </c>
      <c r="F10" s="49">
        <f>SUM(F11,F14,F16)</f>
        <v>3631360.95</v>
      </c>
    </row>
    <row r="11" spans="1:6" ht="15.75" customHeight="1" x14ac:dyDescent="0.25">
      <c r="A11" s="13" t="s">
        <v>28</v>
      </c>
      <c r="B11" s="49">
        <f>B12+B13</f>
        <v>122529.59</v>
      </c>
      <c r="C11" s="49">
        <f>C12+C13</f>
        <v>216968</v>
      </c>
      <c r="D11" s="49">
        <f>D12+D13</f>
        <v>216500</v>
      </c>
      <c r="E11" s="49">
        <f>E12+E13</f>
        <v>216500</v>
      </c>
      <c r="F11" s="49">
        <f>F12+F13</f>
        <v>216500</v>
      </c>
    </row>
    <row r="12" spans="1:6" ht="25.5" x14ac:dyDescent="0.25">
      <c r="A12" s="20" t="s">
        <v>29</v>
      </c>
      <c r="B12" s="49"/>
      <c r="C12" s="50"/>
      <c r="D12" s="50"/>
      <c r="E12" s="50"/>
      <c r="F12" s="50"/>
    </row>
    <row r="13" spans="1:6" x14ac:dyDescent="0.25">
      <c r="A13" s="19" t="s">
        <v>30</v>
      </c>
      <c r="B13" s="49">
        <v>122529.59</v>
      </c>
      <c r="C13" s="50">
        <v>216968</v>
      </c>
      <c r="D13" s="50">
        <v>216500</v>
      </c>
      <c r="E13" s="50">
        <v>216500</v>
      </c>
      <c r="F13" s="50">
        <v>216500</v>
      </c>
    </row>
    <row r="14" spans="1:6" x14ac:dyDescent="0.25">
      <c r="A14" s="13" t="s">
        <v>31</v>
      </c>
      <c r="B14" s="49">
        <f>B15</f>
        <v>0</v>
      </c>
      <c r="C14" s="49">
        <f>C15</f>
        <v>0</v>
      </c>
      <c r="D14" s="49">
        <f>D15</f>
        <v>0</v>
      </c>
      <c r="E14" s="49">
        <f>E15</f>
        <v>0</v>
      </c>
      <c r="F14" s="49">
        <f>F15</f>
        <v>0</v>
      </c>
    </row>
    <row r="15" spans="1:6" ht="25.5" x14ac:dyDescent="0.25">
      <c r="A15" s="21" t="s">
        <v>32</v>
      </c>
      <c r="B15" s="49"/>
      <c r="C15" s="50"/>
      <c r="D15" s="50"/>
      <c r="E15" s="50"/>
      <c r="F15" s="51"/>
    </row>
    <row r="16" spans="1:6" x14ac:dyDescent="0.25">
      <c r="A16" s="48" t="s">
        <v>66</v>
      </c>
      <c r="B16" s="52">
        <f>B17</f>
        <v>2169339.94</v>
      </c>
      <c r="C16" s="52">
        <f>C17</f>
        <v>2961552.78</v>
      </c>
      <c r="D16" s="52">
        <f>D17</f>
        <v>3414860.95</v>
      </c>
      <c r="E16" s="52">
        <f>E17</f>
        <v>3414860.95</v>
      </c>
      <c r="F16" s="52">
        <f>F17</f>
        <v>3414860.95</v>
      </c>
    </row>
    <row r="17" spans="1:6" x14ac:dyDescent="0.25">
      <c r="A17" s="47" t="s">
        <v>67</v>
      </c>
      <c r="B17" s="52">
        <v>2169339.94</v>
      </c>
      <c r="C17" s="52">
        <f>'POSEBNI DIO'!F6</f>
        <v>2961552.78</v>
      </c>
      <c r="D17" s="52">
        <v>3414860.95</v>
      </c>
      <c r="E17" s="52">
        <v>3414860.95</v>
      </c>
      <c r="F17" s="52">
        <v>3414860.95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4"/>
  <sheetViews>
    <sheetView workbookViewId="0">
      <selection activeCell="I7" sqref="I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174" t="s">
        <v>168</v>
      </c>
      <c r="B1" s="174"/>
      <c r="C1" s="174"/>
      <c r="D1" s="174"/>
      <c r="E1" s="174"/>
      <c r="F1" s="174"/>
      <c r="G1" s="174"/>
      <c r="H1" s="174"/>
      <c r="I1" s="174"/>
    </row>
    <row r="2" spans="1:9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15.75" x14ac:dyDescent="0.25">
      <c r="A3" s="174" t="s">
        <v>37</v>
      </c>
      <c r="B3" s="174"/>
      <c r="C3" s="174"/>
      <c r="D3" s="174"/>
      <c r="E3" s="174"/>
      <c r="F3" s="174"/>
      <c r="G3" s="174"/>
      <c r="H3" s="189"/>
      <c r="I3" s="189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25">
      <c r="A5" s="174" t="s">
        <v>33</v>
      </c>
      <c r="B5" s="175"/>
      <c r="C5" s="175"/>
      <c r="D5" s="175"/>
      <c r="E5" s="175"/>
      <c r="F5" s="175"/>
      <c r="G5" s="175"/>
      <c r="H5" s="175"/>
      <c r="I5" s="175"/>
    </row>
    <row r="6" spans="1:9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9" ht="25.5" x14ac:dyDescent="0.25">
      <c r="A7" s="26" t="s">
        <v>13</v>
      </c>
      <c r="B7" s="25" t="s">
        <v>14</v>
      </c>
      <c r="C7" s="25" t="s">
        <v>15</v>
      </c>
      <c r="D7" s="25" t="s">
        <v>65</v>
      </c>
      <c r="E7" s="25" t="s">
        <v>185</v>
      </c>
      <c r="F7" s="26" t="s">
        <v>186</v>
      </c>
      <c r="G7" s="26" t="s">
        <v>187</v>
      </c>
      <c r="H7" s="26" t="s">
        <v>166</v>
      </c>
      <c r="I7" s="26" t="s">
        <v>188</v>
      </c>
    </row>
    <row r="8" spans="1:9" ht="25.5" x14ac:dyDescent="0.25">
      <c r="A8" s="13">
        <v>8</v>
      </c>
      <c r="B8" s="13"/>
      <c r="C8" s="13"/>
      <c r="D8" s="13" t="s">
        <v>34</v>
      </c>
      <c r="E8" s="10"/>
      <c r="F8" s="11"/>
      <c r="G8" s="11"/>
      <c r="H8" s="11"/>
      <c r="I8" s="11"/>
    </row>
    <row r="9" spans="1:9" x14ac:dyDescent="0.25">
      <c r="A9" s="13"/>
      <c r="B9" s="18">
        <v>84</v>
      </c>
      <c r="C9" s="18"/>
      <c r="D9" s="18" t="s">
        <v>41</v>
      </c>
      <c r="E9" s="10"/>
      <c r="F9" s="11"/>
      <c r="G9" s="11"/>
      <c r="H9" s="11"/>
      <c r="I9" s="11"/>
    </row>
    <row r="10" spans="1:9" ht="25.5" x14ac:dyDescent="0.25">
      <c r="A10" s="14"/>
      <c r="B10" s="14"/>
      <c r="C10" s="15">
        <v>81</v>
      </c>
      <c r="D10" s="20" t="s">
        <v>42</v>
      </c>
      <c r="E10" s="10"/>
      <c r="F10" s="11"/>
      <c r="G10" s="11"/>
      <c r="H10" s="11"/>
      <c r="I10" s="11"/>
    </row>
    <row r="11" spans="1:9" ht="25.5" x14ac:dyDescent="0.25">
      <c r="A11" s="16">
        <v>5</v>
      </c>
      <c r="B11" s="17"/>
      <c r="C11" s="17"/>
      <c r="D11" s="31" t="s">
        <v>35</v>
      </c>
      <c r="E11" s="10"/>
      <c r="F11" s="11"/>
      <c r="G11" s="11"/>
      <c r="H11" s="11"/>
      <c r="I11" s="11"/>
    </row>
    <row r="12" spans="1:9" ht="25.5" x14ac:dyDescent="0.25">
      <c r="A12" s="18"/>
      <c r="B12" s="18">
        <v>54</v>
      </c>
      <c r="C12" s="18"/>
      <c r="D12" s="32" t="s">
        <v>43</v>
      </c>
      <c r="E12" s="10"/>
      <c r="F12" s="11"/>
      <c r="G12" s="11"/>
      <c r="H12" s="11"/>
      <c r="I12" s="12"/>
    </row>
    <row r="13" spans="1:9" x14ac:dyDescent="0.25">
      <c r="A13" s="18"/>
      <c r="B13" s="18"/>
      <c r="C13" s="15">
        <v>11</v>
      </c>
      <c r="D13" s="15" t="s">
        <v>17</v>
      </c>
      <c r="E13" s="10"/>
      <c r="F13" s="11"/>
      <c r="G13" s="11"/>
      <c r="H13" s="11"/>
      <c r="I13" s="12"/>
    </row>
    <row r="14" spans="1:9" x14ac:dyDescent="0.25">
      <c r="A14" s="18"/>
      <c r="B14" s="18"/>
      <c r="C14" s="15">
        <v>31</v>
      </c>
      <c r="D14" s="15" t="s">
        <v>44</v>
      </c>
      <c r="E14" s="10"/>
      <c r="F14" s="11"/>
      <c r="G14" s="11"/>
      <c r="H14" s="11"/>
      <c r="I14" s="12"/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8E29A-70FF-4BBB-A3E1-3224F2DA330C}">
  <sheetPr>
    <pageSetUpPr fitToPage="1"/>
  </sheetPr>
  <dimension ref="A1:O21"/>
  <sheetViews>
    <sheetView workbookViewId="0">
      <selection activeCell="I7" sqref="I7"/>
    </sheetView>
  </sheetViews>
  <sheetFormatPr defaultRowHeight="15" x14ac:dyDescent="0.25"/>
  <cols>
    <col min="1" max="1" width="7.42578125" style="80" bestFit="1" customWidth="1"/>
    <col min="2" max="2" width="8.42578125" style="80" bestFit="1" customWidth="1"/>
    <col min="3" max="3" width="8.7109375" style="80" customWidth="1"/>
    <col min="4" max="4" width="30" style="80" customWidth="1"/>
    <col min="5" max="9" width="25.28515625" style="80" customWidth="1"/>
    <col min="10" max="16384" width="9.140625" style="80"/>
  </cols>
  <sheetData>
    <row r="1" spans="1:15" ht="15.75" x14ac:dyDescent="0.25">
      <c r="A1" s="174" t="s">
        <v>107</v>
      </c>
      <c r="B1" s="174"/>
      <c r="C1" s="174"/>
      <c r="D1" s="174"/>
      <c r="E1" s="174"/>
      <c r="F1" s="174"/>
      <c r="G1" s="174"/>
      <c r="H1" s="174"/>
      <c r="I1" s="174"/>
    </row>
    <row r="2" spans="1:15" ht="18" x14ac:dyDescent="0.25">
      <c r="A2" s="81"/>
      <c r="B2" s="81"/>
      <c r="C2" s="81"/>
      <c r="D2" s="81"/>
      <c r="E2" s="81"/>
      <c r="F2" s="81"/>
      <c r="G2" s="81"/>
      <c r="H2" s="82"/>
      <c r="I2" s="82"/>
    </row>
    <row r="3" spans="1:15" ht="15.75" x14ac:dyDescent="0.25">
      <c r="A3" s="174" t="s">
        <v>36</v>
      </c>
      <c r="B3" s="175"/>
      <c r="C3" s="175"/>
      <c r="D3" s="175"/>
      <c r="E3" s="175"/>
      <c r="F3" s="175"/>
      <c r="G3" s="175"/>
      <c r="H3" s="175"/>
      <c r="I3" s="175"/>
    </row>
    <row r="4" spans="1:15" ht="18" x14ac:dyDescent="0.25">
      <c r="A4" s="81"/>
      <c r="B4" s="81"/>
      <c r="C4" s="81"/>
      <c r="D4" s="81"/>
      <c r="E4" s="81"/>
      <c r="F4" s="81"/>
      <c r="G4" s="81"/>
      <c r="H4" s="82"/>
      <c r="I4" s="82"/>
    </row>
    <row r="5" spans="1:15" ht="25.5" x14ac:dyDescent="0.25">
      <c r="A5" s="198" t="s">
        <v>38</v>
      </c>
      <c r="B5" s="199"/>
      <c r="C5" s="200"/>
      <c r="D5" s="84" t="s">
        <v>39</v>
      </c>
      <c r="E5" s="134" t="s">
        <v>185</v>
      </c>
      <c r="F5" s="139" t="s">
        <v>186</v>
      </c>
      <c r="G5" s="85" t="s">
        <v>187</v>
      </c>
      <c r="H5" s="85" t="s">
        <v>166</v>
      </c>
      <c r="I5" s="85" t="s">
        <v>188</v>
      </c>
    </row>
    <row r="6" spans="1:15" x14ac:dyDescent="0.25">
      <c r="A6" s="201" t="s">
        <v>45</v>
      </c>
      <c r="B6" s="202"/>
      <c r="C6" s="203"/>
      <c r="D6" s="88" t="s">
        <v>46</v>
      </c>
      <c r="E6" s="135">
        <f>E7+E15</f>
        <v>2291869.5300000003</v>
      </c>
      <c r="F6" s="135">
        <f>F7+F15</f>
        <v>2961552.78</v>
      </c>
      <c r="G6" s="95">
        <f>G7+G15</f>
        <v>3631463.4999999995</v>
      </c>
      <c r="H6" s="95">
        <f>H7+H15</f>
        <v>3631360.9499999997</v>
      </c>
      <c r="I6" s="95">
        <f>I7+I15</f>
        <v>3631360.9499999997</v>
      </c>
    </row>
    <row r="7" spans="1:15" x14ac:dyDescent="0.25">
      <c r="A7" s="201" t="s">
        <v>47</v>
      </c>
      <c r="B7" s="202"/>
      <c r="C7" s="203"/>
      <c r="D7" s="88" t="s">
        <v>48</v>
      </c>
      <c r="E7" s="135">
        <f>E8</f>
        <v>2204647.9700000002</v>
      </c>
      <c r="F7" s="135">
        <f>F8</f>
        <v>2866068.5</v>
      </c>
      <c r="G7" s="95">
        <f>G8</f>
        <v>3537463.4999999995</v>
      </c>
      <c r="H7" s="95">
        <f>'POSEBNI DIO Razina 4'!C82</f>
        <v>3537360.9499999997</v>
      </c>
      <c r="I7" s="95">
        <f>'POSEBNI DIO Razina 4'!C155</f>
        <v>3537360.9499999997</v>
      </c>
    </row>
    <row r="8" spans="1:15" x14ac:dyDescent="0.25">
      <c r="A8" s="195">
        <v>3</v>
      </c>
      <c r="B8" s="196"/>
      <c r="C8" s="197"/>
      <c r="D8" s="87" t="s">
        <v>21</v>
      </c>
      <c r="E8" s="136">
        <f>SUM(E9:E13)</f>
        <v>2204647.9700000002</v>
      </c>
      <c r="F8" s="136">
        <f>SUM(F9+F10+F11+F12+F13)</f>
        <v>2866068.5</v>
      </c>
      <c r="G8" s="50">
        <f>SUM(G9:G13)</f>
        <v>3537463.4999999995</v>
      </c>
      <c r="H8" s="50">
        <f>'POSEBNI DIO Razina 4'!C82</f>
        <v>3537360.9499999997</v>
      </c>
      <c r="I8" s="50">
        <f>'POSEBNI DIO Razina 4'!C155</f>
        <v>3537360.9499999997</v>
      </c>
      <c r="N8" s="93"/>
      <c r="O8" s="93"/>
    </row>
    <row r="9" spans="1:15" x14ac:dyDescent="0.25">
      <c r="A9" s="195">
        <v>31</v>
      </c>
      <c r="B9" s="196"/>
      <c r="C9" s="197"/>
      <c r="D9" s="87" t="s">
        <v>22</v>
      </c>
      <c r="E9" s="137">
        <v>1950550.75</v>
      </c>
      <c r="F9" s="136">
        <v>2444702.5</v>
      </c>
      <c r="G9" s="50">
        <f>'POSEBNI DIO Razina 4'!C9</f>
        <v>3069968.4999999995</v>
      </c>
      <c r="H9" s="50">
        <f>'POSEBNI DIO Razina 4'!C83</f>
        <v>3067485.4499999997</v>
      </c>
      <c r="I9" s="51">
        <f>'POSEBNI DIO Razina 4'!C156</f>
        <v>3067485.4499999997</v>
      </c>
    </row>
    <row r="10" spans="1:15" x14ac:dyDescent="0.25">
      <c r="A10" s="195">
        <v>32</v>
      </c>
      <c r="B10" s="196"/>
      <c r="C10" s="197"/>
      <c r="D10" s="87" t="s">
        <v>40</v>
      </c>
      <c r="E10" s="137">
        <v>249014.96</v>
      </c>
      <c r="F10" s="136">
        <v>342299</v>
      </c>
      <c r="G10" s="50">
        <f>'POSEBNI DIO Razina 4'!C13</f>
        <v>380495</v>
      </c>
      <c r="H10" s="50">
        <f>'POSEBNI DIO Razina 4'!C87</f>
        <v>382875.5</v>
      </c>
      <c r="I10" s="51">
        <f>'POSEBNI DIO Razina 4'!C160</f>
        <v>382875.5</v>
      </c>
    </row>
    <row r="11" spans="1:15" x14ac:dyDescent="0.25">
      <c r="A11" s="195">
        <v>34</v>
      </c>
      <c r="B11" s="196"/>
      <c r="C11" s="197"/>
      <c r="D11" s="96" t="s">
        <v>99</v>
      </c>
      <c r="E11" s="137">
        <v>1525.41</v>
      </c>
      <c r="F11" s="136">
        <v>1567</v>
      </c>
      <c r="G11" s="50">
        <f>'POSEBNI DIO Razina 4'!C43</f>
        <v>1450</v>
      </c>
      <c r="H11" s="50">
        <f>'POSEBNI DIO Razina 4'!C117</f>
        <v>1450</v>
      </c>
      <c r="I11" s="51">
        <f>'POSEBNI DIO Razina 4'!C190</f>
        <v>1450</v>
      </c>
    </row>
    <row r="12" spans="1:15" x14ac:dyDescent="0.25">
      <c r="A12" s="120">
        <v>37</v>
      </c>
      <c r="B12" s="121"/>
      <c r="C12" s="122"/>
      <c r="D12" s="123" t="s">
        <v>147</v>
      </c>
      <c r="E12" s="137">
        <v>1193.21</v>
      </c>
      <c r="F12" s="136">
        <v>75500</v>
      </c>
      <c r="G12" s="50">
        <f>'POSEBNI DIO Razina 4'!C46</f>
        <v>83550</v>
      </c>
      <c r="H12" s="50">
        <f>'POSEBNI DIO Razina 4'!C120</f>
        <v>83550</v>
      </c>
      <c r="I12" s="51">
        <f>'POSEBNI DIO Razina 4'!C193</f>
        <v>83550</v>
      </c>
    </row>
    <row r="13" spans="1:15" x14ac:dyDescent="0.25">
      <c r="A13" s="129">
        <v>38</v>
      </c>
      <c r="B13" s="130"/>
      <c r="C13" s="131"/>
      <c r="D13" s="123" t="s">
        <v>167</v>
      </c>
      <c r="E13" s="137">
        <v>2363.64</v>
      </c>
      <c r="F13" s="136">
        <v>2000</v>
      </c>
      <c r="G13" s="50">
        <f>'POSEBNI DIO Razina 4'!C48</f>
        <v>2000</v>
      </c>
      <c r="H13" s="50">
        <f>'POSEBNI DIO Razina 4'!C122</f>
        <v>2000</v>
      </c>
      <c r="I13" s="51">
        <f>'POSEBNI DIO Razina 4'!C195</f>
        <v>2000</v>
      </c>
    </row>
    <row r="14" spans="1:15" x14ac:dyDescent="0.25">
      <c r="A14" s="201" t="s">
        <v>45</v>
      </c>
      <c r="B14" s="202"/>
      <c r="C14" s="203"/>
      <c r="D14" s="88" t="s">
        <v>46</v>
      </c>
      <c r="E14" s="137"/>
      <c r="F14" s="136"/>
      <c r="G14" s="50"/>
      <c r="H14" s="50"/>
      <c r="I14" s="50"/>
    </row>
    <row r="15" spans="1:15" ht="25.5" x14ac:dyDescent="0.25">
      <c r="A15" s="201" t="s">
        <v>49</v>
      </c>
      <c r="B15" s="202"/>
      <c r="C15" s="203"/>
      <c r="D15" s="88" t="s">
        <v>50</v>
      </c>
      <c r="E15" s="135">
        <f>SUM(E16,E18)</f>
        <v>87221.56</v>
      </c>
      <c r="F15" s="135">
        <f>SUM(F16,F18)</f>
        <v>95484.28</v>
      </c>
      <c r="G15" s="95">
        <f>SUM(G16,G18)</f>
        <v>94000</v>
      </c>
      <c r="H15" s="95">
        <f>SUM(H16,H18)</f>
        <v>94000</v>
      </c>
      <c r="I15" s="95">
        <f>SUM(I16,I18)</f>
        <v>94000</v>
      </c>
    </row>
    <row r="16" spans="1:15" x14ac:dyDescent="0.25">
      <c r="A16" s="195">
        <v>3</v>
      </c>
      <c r="B16" s="196"/>
      <c r="C16" s="197"/>
      <c r="D16" s="87" t="s">
        <v>21</v>
      </c>
      <c r="E16" s="137"/>
      <c r="F16" s="136"/>
      <c r="G16" s="50"/>
      <c r="H16" s="50"/>
      <c r="I16" s="51"/>
    </row>
    <row r="17" spans="1:9" x14ac:dyDescent="0.25">
      <c r="A17" s="195">
        <v>32</v>
      </c>
      <c r="B17" s="196"/>
      <c r="C17" s="197"/>
      <c r="D17" s="87" t="s">
        <v>40</v>
      </c>
      <c r="E17" s="137"/>
      <c r="F17" s="136"/>
      <c r="G17" s="50"/>
      <c r="H17" s="50"/>
      <c r="I17" s="51"/>
    </row>
    <row r="18" spans="1:9" ht="25.5" x14ac:dyDescent="0.25">
      <c r="A18" s="195">
        <v>4</v>
      </c>
      <c r="B18" s="196"/>
      <c r="C18" s="197"/>
      <c r="D18" s="87" t="s">
        <v>23</v>
      </c>
      <c r="E18" s="137">
        <f>SUM(E19:E20)</f>
        <v>87221.56</v>
      </c>
      <c r="F18" s="136">
        <f>SUM(F19:F20)</f>
        <v>95484.28</v>
      </c>
      <c r="G18" s="50">
        <f>SUM(G19:G20)</f>
        <v>94000</v>
      </c>
      <c r="H18" s="50">
        <f>SUM(H19:H20)</f>
        <v>94000</v>
      </c>
      <c r="I18" s="50">
        <f>SUM(I19:I20)</f>
        <v>94000</v>
      </c>
    </row>
    <row r="19" spans="1:9" ht="25.5" x14ac:dyDescent="0.25">
      <c r="A19" s="195">
        <v>42</v>
      </c>
      <c r="B19" s="196"/>
      <c r="C19" s="197"/>
      <c r="D19" s="87" t="s">
        <v>62</v>
      </c>
      <c r="E19" s="137">
        <v>67475.289999999994</v>
      </c>
      <c r="F19" s="136">
        <v>75572.28</v>
      </c>
      <c r="G19" s="50">
        <f>'POSEBNI DIO Razina 4'!C51</f>
        <v>84000</v>
      </c>
      <c r="H19" s="50">
        <f>'POSEBNI DIO Razina 4'!C125</f>
        <v>84000</v>
      </c>
      <c r="I19" s="51">
        <f>'POSEBNI DIO Razina 4'!C198</f>
        <v>84000</v>
      </c>
    </row>
    <row r="20" spans="1:9" ht="29.25" x14ac:dyDescent="0.25">
      <c r="A20" s="194">
        <v>45</v>
      </c>
      <c r="B20" s="194"/>
      <c r="C20" s="194"/>
      <c r="D20" s="97" t="s">
        <v>108</v>
      </c>
      <c r="E20" s="138">
        <v>19746.27</v>
      </c>
      <c r="F20" s="138">
        <v>19912</v>
      </c>
      <c r="G20" s="102">
        <f>'POSEBNI DIO Razina 4'!C59</f>
        <v>10000</v>
      </c>
      <c r="H20" s="102">
        <f>'POSEBNI DIO Razina 4'!C133</f>
        <v>10000</v>
      </c>
      <c r="I20" s="102">
        <f>'POSEBNI DIO Razina 4'!C206</f>
        <v>10000</v>
      </c>
    </row>
    <row r="21" spans="1:9" x14ac:dyDescent="0.25">
      <c r="E21" s="140"/>
      <c r="F21" s="46"/>
      <c r="G21" s="46"/>
      <c r="H21" s="46"/>
      <c r="I21" s="46"/>
    </row>
  </sheetData>
  <mergeCells count="16">
    <mergeCell ref="A20:C20"/>
    <mergeCell ref="A11:C11"/>
    <mergeCell ref="A1:I1"/>
    <mergeCell ref="A3:I3"/>
    <mergeCell ref="A5:C5"/>
    <mergeCell ref="A8:C8"/>
    <mergeCell ref="A10:C10"/>
    <mergeCell ref="A9:C9"/>
    <mergeCell ref="A6:C6"/>
    <mergeCell ref="A7:C7"/>
    <mergeCell ref="A17:C17"/>
    <mergeCell ref="A18:C18"/>
    <mergeCell ref="A19:C19"/>
    <mergeCell ref="A14:C14"/>
    <mergeCell ref="A15:C15"/>
    <mergeCell ref="A16:C16"/>
  </mergeCells>
  <pageMargins left="0.7" right="0.7" top="0.75" bottom="0.75" header="0.3" footer="0.3"/>
  <pageSetup paperSize="9" scale="7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58F89-AAE4-4DF3-82C4-5E33E4FEEE8D}">
  <sheetPr>
    <pageSetUpPr fitToPage="1"/>
  </sheetPr>
  <dimension ref="A1:R68"/>
  <sheetViews>
    <sheetView workbookViewId="0">
      <selection activeCell="C36" sqref="C36"/>
    </sheetView>
  </sheetViews>
  <sheetFormatPr defaultColWidth="11.42578125" defaultRowHeight="15" x14ac:dyDescent="0.25"/>
  <cols>
    <col min="1" max="1" width="7.42578125" style="69" customWidth="1"/>
    <col min="2" max="2" width="42.5703125" style="73" customWidth="1"/>
    <col min="3" max="3" width="20.28515625" style="79" customWidth="1"/>
    <col min="4" max="4" width="15.7109375" style="79" customWidth="1"/>
    <col min="5" max="5" width="16.140625" style="79" customWidth="1"/>
    <col min="6" max="12" width="13.7109375" style="79" customWidth="1"/>
    <col min="13" max="13" width="13.5703125" style="79" bestFit="1" customWidth="1"/>
    <col min="14" max="14" width="13.85546875" style="53" customWidth="1"/>
    <col min="15" max="226" width="11.42578125" style="53"/>
    <col min="227" max="227" width="12.5703125" style="53" customWidth="1"/>
    <col min="228" max="228" width="39.42578125" style="53" customWidth="1"/>
    <col min="229" max="229" width="20.28515625" style="53" customWidth="1"/>
    <col min="230" max="230" width="15.7109375" style="53" customWidth="1"/>
    <col min="231" max="231" width="16.140625" style="53" customWidth="1"/>
    <col min="232" max="236" width="13.7109375" style="53" customWidth="1"/>
    <col min="237" max="237" width="21" style="53" customWidth="1"/>
    <col min="238" max="238" width="11.42578125" style="53"/>
    <col min="239" max="239" width="11.7109375" style="53" bestFit="1" customWidth="1"/>
    <col min="240" max="482" width="11.42578125" style="53"/>
    <col min="483" max="483" width="12.5703125" style="53" customWidth="1"/>
    <col min="484" max="484" width="39.42578125" style="53" customWidth="1"/>
    <col min="485" max="485" width="20.28515625" style="53" customWidth="1"/>
    <col min="486" max="486" width="15.7109375" style="53" customWidth="1"/>
    <col min="487" max="487" width="16.140625" style="53" customWidth="1"/>
    <col min="488" max="492" width="13.7109375" style="53" customWidth="1"/>
    <col min="493" max="493" width="21" style="53" customWidth="1"/>
    <col min="494" max="494" width="11.42578125" style="53"/>
    <col min="495" max="495" width="11.7109375" style="53" bestFit="1" customWidth="1"/>
    <col min="496" max="738" width="11.42578125" style="53"/>
    <col min="739" max="739" width="12.5703125" style="53" customWidth="1"/>
    <col min="740" max="740" width="39.42578125" style="53" customWidth="1"/>
    <col min="741" max="741" width="20.28515625" style="53" customWidth="1"/>
    <col min="742" max="742" width="15.7109375" style="53" customWidth="1"/>
    <col min="743" max="743" width="16.140625" style="53" customWidth="1"/>
    <col min="744" max="748" width="13.7109375" style="53" customWidth="1"/>
    <col min="749" max="749" width="21" style="53" customWidth="1"/>
    <col min="750" max="750" width="11.42578125" style="53"/>
    <col min="751" max="751" width="11.7109375" style="53" bestFit="1" customWidth="1"/>
    <col min="752" max="994" width="11.42578125" style="53"/>
    <col min="995" max="995" width="12.5703125" style="53" customWidth="1"/>
    <col min="996" max="996" width="39.42578125" style="53" customWidth="1"/>
    <col min="997" max="997" width="20.28515625" style="53" customWidth="1"/>
    <col min="998" max="998" width="15.7109375" style="53" customWidth="1"/>
    <col min="999" max="999" width="16.140625" style="53" customWidth="1"/>
    <col min="1000" max="1004" width="13.7109375" style="53" customWidth="1"/>
    <col min="1005" max="1005" width="21" style="53" customWidth="1"/>
    <col min="1006" max="1006" width="11.42578125" style="53"/>
    <col min="1007" max="1007" width="11.7109375" style="53" bestFit="1" customWidth="1"/>
    <col min="1008" max="1250" width="11.42578125" style="53"/>
    <col min="1251" max="1251" width="12.5703125" style="53" customWidth="1"/>
    <col min="1252" max="1252" width="39.42578125" style="53" customWidth="1"/>
    <col min="1253" max="1253" width="20.28515625" style="53" customWidth="1"/>
    <col min="1254" max="1254" width="15.7109375" style="53" customWidth="1"/>
    <col min="1255" max="1255" width="16.140625" style="53" customWidth="1"/>
    <col min="1256" max="1260" width="13.7109375" style="53" customWidth="1"/>
    <col min="1261" max="1261" width="21" style="53" customWidth="1"/>
    <col min="1262" max="1262" width="11.42578125" style="53"/>
    <col min="1263" max="1263" width="11.7109375" style="53" bestFit="1" customWidth="1"/>
    <col min="1264" max="1506" width="11.42578125" style="53"/>
    <col min="1507" max="1507" width="12.5703125" style="53" customWidth="1"/>
    <col min="1508" max="1508" width="39.42578125" style="53" customWidth="1"/>
    <col min="1509" max="1509" width="20.28515625" style="53" customWidth="1"/>
    <col min="1510" max="1510" width="15.7109375" style="53" customWidth="1"/>
    <col min="1511" max="1511" width="16.140625" style="53" customWidth="1"/>
    <col min="1512" max="1516" width="13.7109375" style="53" customWidth="1"/>
    <col min="1517" max="1517" width="21" style="53" customWidth="1"/>
    <col min="1518" max="1518" width="11.42578125" style="53"/>
    <col min="1519" max="1519" width="11.7109375" style="53" bestFit="1" customWidth="1"/>
    <col min="1520" max="1762" width="11.42578125" style="53"/>
    <col min="1763" max="1763" width="12.5703125" style="53" customWidth="1"/>
    <col min="1764" max="1764" width="39.42578125" style="53" customWidth="1"/>
    <col min="1765" max="1765" width="20.28515625" style="53" customWidth="1"/>
    <col min="1766" max="1766" width="15.7109375" style="53" customWidth="1"/>
    <col min="1767" max="1767" width="16.140625" style="53" customWidth="1"/>
    <col min="1768" max="1772" width="13.7109375" style="53" customWidth="1"/>
    <col min="1773" max="1773" width="21" style="53" customWidth="1"/>
    <col min="1774" max="1774" width="11.42578125" style="53"/>
    <col min="1775" max="1775" width="11.7109375" style="53" bestFit="1" customWidth="1"/>
    <col min="1776" max="2018" width="11.42578125" style="53"/>
    <col min="2019" max="2019" width="12.5703125" style="53" customWidth="1"/>
    <col min="2020" max="2020" width="39.42578125" style="53" customWidth="1"/>
    <col min="2021" max="2021" width="20.28515625" style="53" customWidth="1"/>
    <col min="2022" max="2022" width="15.7109375" style="53" customWidth="1"/>
    <col min="2023" max="2023" width="16.140625" style="53" customWidth="1"/>
    <col min="2024" max="2028" width="13.7109375" style="53" customWidth="1"/>
    <col min="2029" max="2029" width="21" style="53" customWidth="1"/>
    <col min="2030" max="2030" width="11.42578125" style="53"/>
    <col min="2031" max="2031" width="11.7109375" style="53" bestFit="1" customWidth="1"/>
    <col min="2032" max="2274" width="11.42578125" style="53"/>
    <col min="2275" max="2275" width="12.5703125" style="53" customWidth="1"/>
    <col min="2276" max="2276" width="39.42578125" style="53" customWidth="1"/>
    <col min="2277" max="2277" width="20.28515625" style="53" customWidth="1"/>
    <col min="2278" max="2278" width="15.7109375" style="53" customWidth="1"/>
    <col min="2279" max="2279" width="16.140625" style="53" customWidth="1"/>
    <col min="2280" max="2284" width="13.7109375" style="53" customWidth="1"/>
    <col min="2285" max="2285" width="21" style="53" customWidth="1"/>
    <col min="2286" max="2286" width="11.42578125" style="53"/>
    <col min="2287" max="2287" width="11.7109375" style="53" bestFit="1" customWidth="1"/>
    <col min="2288" max="2530" width="11.42578125" style="53"/>
    <col min="2531" max="2531" width="12.5703125" style="53" customWidth="1"/>
    <col min="2532" max="2532" width="39.42578125" style="53" customWidth="1"/>
    <col min="2533" max="2533" width="20.28515625" style="53" customWidth="1"/>
    <col min="2534" max="2534" width="15.7109375" style="53" customWidth="1"/>
    <col min="2535" max="2535" width="16.140625" style="53" customWidth="1"/>
    <col min="2536" max="2540" width="13.7109375" style="53" customWidth="1"/>
    <col min="2541" max="2541" width="21" style="53" customWidth="1"/>
    <col min="2542" max="2542" width="11.42578125" style="53"/>
    <col min="2543" max="2543" width="11.7109375" style="53" bestFit="1" customWidth="1"/>
    <col min="2544" max="2786" width="11.42578125" style="53"/>
    <col min="2787" max="2787" width="12.5703125" style="53" customWidth="1"/>
    <col min="2788" max="2788" width="39.42578125" style="53" customWidth="1"/>
    <col min="2789" max="2789" width="20.28515625" style="53" customWidth="1"/>
    <col min="2790" max="2790" width="15.7109375" style="53" customWidth="1"/>
    <col min="2791" max="2791" width="16.140625" style="53" customWidth="1"/>
    <col min="2792" max="2796" width="13.7109375" style="53" customWidth="1"/>
    <col min="2797" max="2797" width="21" style="53" customWidth="1"/>
    <col min="2798" max="2798" width="11.42578125" style="53"/>
    <col min="2799" max="2799" width="11.7109375" style="53" bestFit="1" customWidth="1"/>
    <col min="2800" max="3042" width="11.42578125" style="53"/>
    <col min="3043" max="3043" width="12.5703125" style="53" customWidth="1"/>
    <col min="3044" max="3044" width="39.42578125" style="53" customWidth="1"/>
    <col min="3045" max="3045" width="20.28515625" style="53" customWidth="1"/>
    <col min="3046" max="3046" width="15.7109375" style="53" customWidth="1"/>
    <col min="3047" max="3047" width="16.140625" style="53" customWidth="1"/>
    <col min="3048" max="3052" width="13.7109375" style="53" customWidth="1"/>
    <col min="3053" max="3053" width="21" style="53" customWidth="1"/>
    <col min="3054" max="3054" width="11.42578125" style="53"/>
    <col min="3055" max="3055" width="11.7109375" style="53" bestFit="1" customWidth="1"/>
    <col min="3056" max="3298" width="11.42578125" style="53"/>
    <col min="3299" max="3299" width="12.5703125" style="53" customWidth="1"/>
    <col min="3300" max="3300" width="39.42578125" style="53" customWidth="1"/>
    <col min="3301" max="3301" width="20.28515625" style="53" customWidth="1"/>
    <col min="3302" max="3302" width="15.7109375" style="53" customWidth="1"/>
    <col min="3303" max="3303" width="16.140625" style="53" customWidth="1"/>
    <col min="3304" max="3308" width="13.7109375" style="53" customWidth="1"/>
    <col min="3309" max="3309" width="21" style="53" customWidth="1"/>
    <col min="3310" max="3310" width="11.42578125" style="53"/>
    <col min="3311" max="3311" width="11.7109375" style="53" bestFit="1" customWidth="1"/>
    <col min="3312" max="3554" width="11.42578125" style="53"/>
    <col min="3555" max="3555" width="12.5703125" style="53" customWidth="1"/>
    <col min="3556" max="3556" width="39.42578125" style="53" customWidth="1"/>
    <col min="3557" max="3557" width="20.28515625" style="53" customWidth="1"/>
    <col min="3558" max="3558" width="15.7109375" style="53" customWidth="1"/>
    <col min="3559" max="3559" width="16.140625" style="53" customWidth="1"/>
    <col min="3560" max="3564" width="13.7109375" style="53" customWidth="1"/>
    <col min="3565" max="3565" width="21" style="53" customWidth="1"/>
    <col min="3566" max="3566" width="11.42578125" style="53"/>
    <col min="3567" max="3567" width="11.7109375" style="53" bestFit="1" customWidth="1"/>
    <col min="3568" max="3810" width="11.42578125" style="53"/>
    <col min="3811" max="3811" width="12.5703125" style="53" customWidth="1"/>
    <col min="3812" max="3812" width="39.42578125" style="53" customWidth="1"/>
    <col min="3813" max="3813" width="20.28515625" style="53" customWidth="1"/>
    <col min="3814" max="3814" width="15.7109375" style="53" customWidth="1"/>
    <col min="3815" max="3815" width="16.140625" style="53" customWidth="1"/>
    <col min="3816" max="3820" width="13.7109375" style="53" customWidth="1"/>
    <col min="3821" max="3821" width="21" style="53" customWidth="1"/>
    <col min="3822" max="3822" width="11.42578125" style="53"/>
    <col min="3823" max="3823" width="11.7109375" style="53" bestFit="1" customWidth="1"/>
    <col min="3824" max="4066" width="11.42578125" style="53"/>
    <col min="4067" max="4067" width="12.5703125" style="53" customWidth="1"/>
    <col min="4068" max="4068" width="39.42578125" style="53" customWidth="1"/>
    <col min="4069" max="4069" width="20.28515625" style="53" customWidth="1"/>
    <col min="4070" max="4070" width="15.7109375" style="53" customWidth="1"/>
    <col min="4071" max="4071" width="16.140625" style="53" customWidth="1"/>
    <col min="4072" max="4076" width="13.7109375" style="53" customWidth="1"/>
    <col min="4077" max="4077" width="21" style="53" customWidth="1"/>
    <col min="4078" max="4078" width="11.42578125" style="53"/>
    <col min="4079" max="4079" width="11.7109375" style="53" bestFit="1" customWidth="1"/>
    <col min="4080" max="4322" width="11.42578125" style="53"/>
    <col min="4323" max="4323" width="12.5703125" style="53" customWidth="1"/>
    <col min="4324" max="4324" width="39.42578125" style="53" customWidth="1"/>
    <col min="4325" max="4325" width="20.28515625" style="53" customWidth="1"/>
    <col min="4326" max="4326" width="15.7109375" style="53" customWidth="1"/>
    <col min="4327" max="4327" width="16.140625" style="53" customWidth="1"/>
    <col min="4328" max="4332" width="13.7109375" style="53" customWidth="1"/>
    <col min="4333" max="4333" width="21" style="53" customWidth="1"/>
    <col min="4334" max="4334" width="11.42578125" style="53"/>
    <col min="4335" max="4335" width="11.7109375" style="53" bestFit="1" customWidth="1"/>
    <col min="4336" max="4578" width="11.42578125" style="53"/>
    <col min="4579" max="4579" width="12.5703125" style="53" customWidth="1"/>
    <col min="4580" max="4580" width="39.42578125" style="53" customWidth="1"/>
    <col min="4581" max="4581" width="20.28515625" style="53" customWidth="1"/>
    <col min="4582" max="4582" width="15.7109375" style="53" customWidth="1"/>
    <col min="4583" max="4583" width="16.140625" style="53" customWidth="1"/>
    <col min="4584" max="4588" width="13.7109375" style="53" customWidth="1"/>
    <col min="4589" max="4589" width="21" style="53" customWidth="1"/>
    <col min="4590" max="4590" width="11.42578125" style="53"/>
    <col min="4591" max="4591" width="11.7109375" style="53" bestFit="1" customWidth="1"/>
    <col min="4592" max="4834" width="11.42578125" style="53"/>
    <col min="4835" max="4835" width="12.5703125" style="53" customWidth="1"/>
    <col min="4836" max="4836" width="39.42578125" style="53" customWidth="1"/>
    <col min="4837" max="4837" width="20.28515625" style="53" customWidth="1"/>
    <col min="4838" max="4838" width="15.7109375" style="53" customWidth="1"/>
    <col min="4839" max="4839" width="16.140625" style="53" customWidth="1"/>
    <col min="4840" max="4844" width="13.7109375" style="53" customWidth="1"/>
    <col min="4845" max="4845" width="21" style="53" customWidth="1"/>
    <col min="4846" max="4846" width="11.42578125" style="53"/>
    <col min="4847" max="4847" width="11.7109375" style="53" bestFit="1" customWidth="1"/>
    <col min="4848" max="5090" width="11.42578125" style="53"/>
    <col min="5091" max="5091" width="12.5703125" style="53" customWidth="1"/>
    <col min="5092" max="5092" width="39.42578125" style="53" customWidth="1"/>
    <col min="5093" max="5093" width="20.28515625" style="53" customWidth="1"/>
    <col min="5094" max="5094" width="15.7109375" style="53" customWidth="1"/>
    <col min="5095" max="5095" width="16.140625" style="53" customWidth="1"/>
    <col min="5096" max="5100" width="13.7109375" style="53" customWidth="1"/>
    <col min="5101" max="5101" width="21" style="53" customWidth="1"/>
    <col min="5102" max="5102" width="11.42578125" style="53"/>
    <col min="5103" max="5103" width="11.7109375" style="53" bestFit="1" customWidth="1"/>
    <col min="5104" max="5346" width="11.42578125" style="53"/>
    <col min="5347" max="5347" width="12.5703125" style="53" customWidth="1"/>
    <col min="5348" max="5348" width="39.42578125" style="53" customWidth="1"/>
    <col min="5349" max="5349" width="20.28515625" style="53" customWidth="1"/>
    <col min="5350" max="5350" width="15.7109375" style="53" customWidth="1"/>
    <col min="5351" max="5351" width="16.140625" style="53" customWidth="1"/>
    <col min="5352" max="5356" width="13.7109375" style="53" customWidth="1"/>
    <col min="5357" max="5357" width="21" style="53" customWidth="1"/>
    <col min="5358" max="5358" width="11.42578125" style="53"/>
    <col min="5359" max="5359" width="11.7109375" style="53" bestFit="1" customWidth="1"/>
    <col min="5360" max="5602" width="11.42578125" style="53"/>
    <col min="5603" max="5603" width="12.5703125" style="53" customWidth="1"/>
    <col min="5604" max="5604" width="39.42578125" style="53" customWidth="1"/>
    <col min="5605" max="5605" width="20.28515625" style="53" customWidth="1"/>
    <col min="5606" max="5606" width="15.7109375" style="53" customWidth="1"/>
    <col min="5607" max="5607" width="16.140625" style="53" customWidth="1"/>
    <col min="5608" max="5612" width="13.7109375" style="53" customWidth="1"/>
    <col min="5613" max="5613" width="21" style="53" customWidth="1"/>
    <col min="5614" max="5614" width="11.42578125" style="53"/>
    <col min="5615" max="5615" width="11.7109375" style="53" bestFit="1" customWidth="1"/>
    <col min="5616" max="5858" width="11.42578125" style="53"/>
    <col min="5859" max="5859" width="12.5703125" style="53" customWidth="1"/>
    <col min="5860" max="5860" width="39.42578125" style="53" customWidth="1"/>
    <col min="5861" max="5861" width="20.28515625" style="53" customWidth="1"/>
    <col min="5862" max="5862" width="15.7109375" style="53" customWidth="1"/>
    <col min="5863" max="5863" width="16.140625" style="53" customWidth="1"/>
    <col min="5864" max="5868" width="13.7109375" style="53" customWidth="1"/>
    <col min="5869" max="5869" width="21" style="53" customWidth="1"/>
    <col min="5870" max="5870" width="11.42578125" style="53"/>
    <col min="5871" max="5871" width="11.7109375" style="53" bestFit="1" customWidth="1"/>
    <col min="5872" max="6114" width="11.42578125" style="53"/>
    <col min="6115" max="6115" width="12.5703125" style="53" customWidth="1"/>
    <col min="6116" max="6116" width="39.42578125" style="53" customWidth="1"/>
    <col min="6117" max="6117" width="20.28515625" style="53" customWidth="1"/>
    <col min="6118" max="6118" width="15.7109375" style="53" customWidth="1"/>
    <col min="6119" max="6119" width="16.140625" style="53" customWidth="1"/>
    <col min="6120" max="6124" width="13.7109375" style="53" customWidth="1"/>
    <col min="6125" max="6125" width="21" style="53" customWidth="1"/>
    <col min="6126" max="6126" width="11.42578125" style="53"/>
    <col min="6127" max="6127" width="11.7109375" style="53" bestFit="1" customWidth="1"/>
    <col min="6128" max="6370" width="11.42578125" style="53"/>
    <col min="6371" max="6371" width="12.5703125" style="53" customWidth="1"/>
    <col min="6372" max="6372" width="39.42578125" style="53" customWidth="1"/>
    <col min="6373" max="6373" width="20.28515625" style="53" customWidth="1"/>
    <col min="6374" max="6374" width="15.7109375" style="53" customWidth="1"/>
    <col min="6375" max="6375" width="16.140625" style="53" customWidth="1"/>
    <col min="6376" max="6380" width="13.7109375" style="53" customWidth="1"/>
    <col min="6381" max="6381" width="21" style="53" customWidth="1"/>
    <col min="6382" max="6382" width="11.42578125" style="53"/>
    <col min="6383" max="6383" width="11.7109375" style="53" bestFit="1" customWidth="1"/>
    <col min="6384" max="6626" width="11.42578125" style="53"/>
    <col min="6627" max="6627" width="12.5703125" style="53" customWidth="1"/>
    <col min="6628" max="6628" width="39.42578125" style="53" customWidth="1"/>
    <col min="6629" max="6629" width="20.28515625" style="53" customWidth="1"/>
    <col min="6630" max="6630" width="15.7109375" style="53" customWidth="1"/>
    <col min="6631" max="6631" width="16.140625" style="53" customWidth="1"/>
    <col min="6632" max="6636" width="13.7109375" style="53" customWidth="1"/>
    <col min="6637" max="6637" width="21" style="53" customWidth="1"/>
    <col min="6638" max="6638" width="11.42578125" style="53"/>
    <col min="6639" max="6639" width="11.7109375" style="53" bestFit="1" customWidth="1"/>
    <col min="6640" max="6882" width="11.42578125" style="53"/>
    <col min="6883" max="6883" width="12.5703125" style="53" customWidth="1"/>
    <col min="6884" max="6884" width="39.42578125" style="53" customWidth="1"/>
    <col min="6885" max="6885" width="20.28515625" style="53" customWidth="1"/>
    <col min="6886" max="6886" width="15.7109375" style="53" customWidth="1"/>
    <col min="6887" max="6887" width="16.140625" style="53" customWidth="1"/>
    <col min="6888" max="6892" width="13.7109375" style="53" customWidth="1"/>
    <col min="6893" max="6893" width="21" style="53" customWidth="1"/>
    <col min="6894" max="6894" width="11.42578125" style="53"/>
    <col min="6895" max="6895" width="11.7109375" style="53" bestFit="1" customWidth="1"/>
    <col min="6896" max="7138" width="11.42578125" style="53"/>
    <col min="7139" max="7139" width="12.5703125" style="53" customWidth="1"/>
    <col min="7140" max="7140" width="39.42578125" style="53" customWidth="1"/>
    <col min="7141" max="7141" width="20.28515625" style="53" customWidth="1"/>
    <col min="7142" max="7142" width="15.7109375" style="53" customWidth="1"/>
    <col min="7143" max="7143" width="16.140625" style="53" customWidth="1"/>
    <col min="7144" max="7148" width="13.7109375" style="53" customWidth="1"/>
    <col min="7149" max="7149" width="21" style="53" customWidth="1"/>
    <col min="7150" max="7150" width="11.42578125" style="53"/>
    <col min="7151" max="7151" width="11.7109375" style="53" bestFit="1" customWidth="1"/>
    <col min="7152" max="7394" width="11.42578125" style="53"/>
    <col min="7395" max="7395" width="12.5703125" style="53" customWidth="1"/>
    <col min="7396" max="7396" width="39.42578125" style="53" customWidth="1"/>
    <col min="7397" max="7397" width="20.28515625" style="53" customWidth="1"/>
    <col min="7398" max="7398" width="15.7109375" style="53" customWidth="1"/>
    <col min="7399" max="7399" width="16.140625" style="53" customWidth="1"/>
    <col min="7400" max="7404" width="13.7109375" style="53" customWidth="1"/>
    <col min="7405" max="7405" width="21" style="53" customWidth="1"/>
    <col min="7406" max="7406" width="11.42578125" style="53"/>
    <col min="7407" max="7407" width="11.7109375" style="53" bestFit="1" customWidth="1"/>
    <col min="7408" max="7650" width="11.42578125" style="53"/>
    <col min="7651" max="7651" width="12.5703125" style="53" customWidth="1"/>
    <col min="7652" max="7652" width="39.42578125" style="53" customWidth="1"/>
    <col min="7653" max="7653" width="20.28515625" style="53" customWidth="1"/>
    <col min="7654" max="7654" width="15.7109375" style="53" customWidth="1"/>
    <col min="7655" max="7655" width="16.140625" style="53" customWidth="1"/>
    <col min="7656" max="7660" width="13.7109375" style="53" customWidth="1"/>
    <col min="7661" max="7661" width="21" style="53" customWidth="1"/>
    <col min="7662" max="7662" width="11.42578125" style="53"/>
    <col min="7663" max="7663" width="11.7109375" style="53" bestFit="1" customWidth="1"/>
    <col min="7664" max="7906" width="11.42578125" style="53"/>
    <col min="7907" max="7907" width="12.5703125" style="53" customWidth="1"/>
    <col min="7908" max="7908" width="39.42578125" style="53" customWidth="1"/>
    <col min="7909" max="7909" width="20.28515625" style="53" customWidth="1"/>
    <col min="7910" max="7910" width="15.7109375" style="53" customWidth="1"/>
    <col min="7911" max="7911" width="16.140625" style="53" customWidth="1"/>
    <col min="7912" max="7916" width="13.7109375" style="53" customWidth="1"/>
    <col min="7917" max="7917" width="21" style="53" customWidth="1"/>
    <col min="7918" max="7918" width="11.42578125" style="53"/>
    <col min="7919" max="7919" width="11.7109375" style="53" bestFit="1" customWidth="1"/>
    <col min="7920" max="8162" width="11.42578125" style="53"/>
    <col min="8163" max="8163" width="12.5703125" style="53" customWidth="1"/>
    <col min="8164" max="8164" width="39.42578125" style="53" customWidth="1"/>
    <col min="8165" max="8165" width="20.28515625" style="53" customWidth="1"/>
    <col min="8166" max="8166" width="15.7109375" style="53" customWidth="1"/>
    <col min="8167" max="8167" width="16.140625" style="53" customWidth="1"/>
    <col min="8168" max="8172" width="13.7109375" style="53" customWidth="1"/>
    <col min="8173" max="8173" width="21" style="53" customWidth="1"/>
    <col min="8174" max="8174" width="11.42578125" style="53"/>
    <col min="8175" max="8175" width="11.7109375" style="53" bestFit="1" customWidth="1"/>
    <col min="8176" max="8418" width="11.42578125" style="53"/>
    <col min="8419" max="8419" width="12.5703125" style="53" customWidth="1"/>
    <col min="8420" max="8420" width="39.42578125" style="53" customWidth="1"/>
    <col min="8421" max="8421" width="20.28515625" style="53" customWidth="1"/>
    <col min="8422" max="8422" width="15.7109375" style="53" customWidth="1"/>
    <col min="8423" max="8423" width="16.140625" style="53" customWidth="1"/>
    <col min="8424" max="8428" width="13.7109375" style="53" customWidth="1"/>
    <col min="8429" max="8429" width="21" style="53" customWidth="1"/>
    <col min="8430" max="8430" width="11.42578125" style="53"/>
    <col min="8431" max="8431" width="11.7109375" style="53" bestFit="1" customWidth="1"/>
    <col min="8432" max="8674" width="11.42578125" style="53"/>
    <col min="8675" max="8675" width="12.5703125" style="53" customWidth="1"/>
    <col min="8676" max="8676" width="39.42578125" style="53" customWidth="1"/>
    <col min="8677" max="8677" width="20.28515625" style="53" customWidth="1"/>
    <col min="8678" max="8678" width="15.7109375" style="53" customWidth="1"/>
    <col min="8679" max="8679" width="16.140625" style="53" customWidth="1"/>
    <col min="8680" max="8684" width="13.7109375" style="53" customWidth="1"/>
    <col min="8685" max="8685" width="21" style="53" customWidth="1"/>
    <col min="8686" max="8686" width="11.42578125" style="53"/>
    <col min="8687" max="8687" width="11.7109375" style="53" bestFit="1" customWidth="1"/>
    <col min="8688" max="8930" width="11.42578125" style="53"/>
    <col min="8931" max="8931" width="12.5703125" style="53" customWidth="1"/>
    <col min="8932" max="8932" width="39.42578125" style="53" customWidth="1"/>
    <col min="8933" max="8933" width="20.28515625" style="53" customWidth="1"/>
    <col min="8934" max="8934" width="15.7109375" style="53" customWidth="1"/>
    <col min="8935" max="8935" width="16.140625" style="53" customWidth="1"/>
    <col min="8936" max="8940" width="13.7109375" style="53" customWidth="1"/>
    <col min="8941" max="8941" width="21" style="53" customWidth="1"/>
    <col min="8942" max="8942" width="11.42578125" style="53"/>
    <col min="8943" max="8943" width="11.7109375" style="53" bestFit="1" customWidth="1"/>
    <col min="8944" max="9186" width="11.42578125" style="53"/>
    <col min="9187" max="9187" width="12.5703125" style="53" customWidth="1"/>
    <col min="9188" max="9188" width="39.42578125" style="53" customWidth="1"/>
    <col min="9189" max="9189" width="20.28515625" style="53" customWidth="1"/>
    <col min="9190" max="9190" width="15.7109375" style="53" customWidth="1"/>
    <col min="9191" max="9191" width="16.140625" style="53" customWidth="1"/>
    <col min="9192" max="9196" width="13.7109375" style="53" customWidth="1"/>
    <col min="9197" max="9197" width="21" style="53" customWidth="1"/>
    <col min="9198" max="9198" width="11.42578125" style="53"/>
    <col min="9199" max="9199" width="11.7109375" style="53" bestFit="1" customWidth="1"/>
    <col min="9200" max="9442" width="11.42578125" style="53"/>
    <col min="9443" max="9443" width="12.5703125" style="53" customWidth="1"/>
    <col min="9444" max="9444" width="39.42578125" style="53" customWidth="1"/>
    <col min="9445" max="9445" width="20.28515625" style="53" customWidth="1"/>
    <col min="9446" max="9446" width="15.7109375" style="53" customWidth="1"/>
    <col min="9447" max="9447" width="16.140625" style="53" customWidth="1"/>
    <col min="9448" max="9452" width="13.7109375" style="53" customWidth="1"/>
    <col min="9453" max="9453" width="21" style="53" customWidth="1"/>
    <col min="9454" max="9454" width="11.42578125" style="53"/>
    <col min="9455" max="9455" width="11.7109375" style="53" bestFit="1" customWidth="1"/>
    <col min="9456" max="9698" width="11.42578125" style="53"/>
    <col min="9699" max="9699" width="12.5703125" style="53" customWidth="1"/>
    <col min="9700" max="9700" width="39.42578125" style="53" customWidth="1"/>
    <col min="9701" max="9701" width="20.28515625" style="53" customWidth="1"/>
    <col min="9702" max="9702" width="15.7109375" style="53" customWidth="1"/>
    <col min="9703" max="9703" width="16.140625" style="53" customWidth="1"/>
    <col min="9704" max="9708" width="13.7109375" style="53" customWidth="1"/>
    <col min="9709" max="9709" width="21" style="53" customWidth="1"/>
    <col min="9710" max="9710" width="11.42578125" style="53"/>
    <col min="9711" max="9711" width="11.7109375" style="53" bestFit="1" customWidth="1"/>
    <col min="9712" max="9954" width="11.42578125" style="53"/>
    <col min="9955" max="9955" width="12.5703125" style="53" customWidth="1"/>
    <col min="9956" max="9956" width="39.42578125" style="53" customWidth="1"/>
    <col min="9957" max="9957" width="20.28515625" style="53" customWidth="1"/>
    <col min="9958" max="9958" width="15.7109375" style="53" customWidth="1"/>
    <col min="9959" max="9959" width="16.140625" style="53" customWidth="1"/>
    <col min="9960" max="9964" width="13.7109375" style="53" customWidth="1"/>
    <col min="9965" max="9965" width="21" style="53" customWidth="1"/>
    <col min="9966" max="9966" width="11.42578125" style="53"/>
    <col min="9967" max="9967" width="11.7109375" style="53" bestFit="1" customWidth="1"/>
    <col min="9968" max="10210" width="11.42578125" style="53"/>
    <col min="10211" max="10211" width="12.5703125" style="53" customWidth="1"/>
    <col min="10212" max="10212" width="39.42578125" style="53" customWidth="1"/>
    <col min="10213" max="10213" width="20.28515625" style="53" customWidth="1"/>
    <col min="10214" max="10214" width="15.7109375" style="53" customWidth="1"/>
    <col min="10215" max="10215" width="16.140625" style="53" customWidth="1"/>
    <col min="10216" max="10220" width="13.7109375" style="53" customWidth="1"/>
    <col min="10221" max="10221" width="21" style="53" customWidth="1"/>
    <col min="10222" max="10222" width="11.42578125" style="53"/>
    <col min="10223" max="10223" width="11.7109375" style="53" bestFit="1" customWidth="1"/>
    <col min="10224" max="10466" width="11.42578125" style="53"/>
    <col min="10467" max="10467" width="12.5703125" style="53" customWidth="1"/>
    <col min="10468" max="10468" width="39.42578125" style="53" customWidth="1"/>
    <col min="10469" max="10469" width="20.28515625" style="53" customWidth="1"/>
    <col min="10470" max="10470" width="15.7109375" style="53" customWidth="1"/>
    <col min="10471" max="10471" width="16.140625" style="53" customWidth="1"/>
    <col min="10472" max="10476" width="13.7109375" style="53" customWidth="1"/>
    <col min="10477" max="10477" width="21" style="53" customWidth="1"/>
    <col min="10478" max="10478" width="11.42578125" style="53"/>
    <col min="10479" max="10479" width="11.7109375" style="53" bestFit="1" customWidth="1"/>
    <col min="10480" max="10722" width="11.42578125" style="53"/>
    <col min="10723" max="10723" width="12.5703125" style="53" customWidth="1"/>
    <col min="10724" max="10724" width="39.42578125" style="53" customWidth="1"/>
    <col min="10725" max="10725" width="20.28515625" style="53" customWidth="1"/>
    <col min="10726" max="10726" width="15.7109375" style="53" customWidth="1"/>
    <col min="10727" max="10727" width="16.140625" style="53" customWidth="1"/>
    <col min="10728" max="10732" width="13.7109375" style="53" customWidth="1"/>
    <col min="10733" max="10733" width="21" style="53" customWidth="1"/>
    <col min="10734" max="10734" width="11.42578125" style="53"/>
    <col min="10735" max="10735" width="11.7109375" style="53" bestFit="1" customWidth="1"/>
    <col min="10736" max="10978" width="11.42578125" style="53"/>
    <col min="10979" max="10979" width="12.5703125" style="53" customWidth="1"/>
    <col min="10980" max="10980" width="39.42578125" style="53" customWidth="1"/>
    <col min="10981" max="10981" width="20.28515625" style="53" customWidth="1"/>
    <col min="10982" max="10982" width="15.7109375" style="53" customWidth="1"/>
    <col min="10983" max="10983" width="16.140625" style="53" customWidth="1"/>
    <col min="10984" max="10988" width="13.7109375" style="53" customWidth="1"/>
    <col min="10989" max="10989" width="21" style="53" customWidth="1"/>
    <col min="10990" max="10990" width="11.42578125" style="53"/>
    <col min="10991" max="10991" width="11.7109375" style="53" bestFit="1" customWidth="1"/>
    <col min="10992" max="11234" width="11.42578125" style="53"/>
    <col min="11235" max="11235" width="12.5703125" style="53" customWidth="1"/>
    <col min="11236" max="11236" width="39.42578125" style="53" customWidth="1"/>
    <col min="11237" max="11237" width="20.28515625" style="53" customWidth="1"/>
    <col min="11238" max="11238" width="15.7109375" style="53" customWidth="1"/>
    <col min="11239" max="11239" width="16.140625" style="53" customWidth="1"/>
    <col min="11240" max="11244" width="13.7109375" style="53" customWidth="1"/>
    <col min="11245" max="11245" width="21" style="53" customWidth="1"/>
    <col min="11246" max="11246" width="11.42578125" style="53"/>
    <col min="11247" max="11247" width="11.7109375" style="53" bestFit="1" customWidth="1"/>
    <col min="11248" max="11490" width="11.42578125" style="53"/>
    <col min="11491" max="11491" width="12.5703125" style="53" customWidth="1"/>
    <col min="11492" max="11492" width="39.42578125" style="53" customWidth="1"/>
    <col min="11493" max="11493" width="20.28515625" style="53" customWidth="1"/>
    <col min="11494" max="11494" width="15.7109375" style="53" customWidth="1"/>
    <col min="11495" max="11495" width="16.140625" style="53" customWidth="1"/>
    <col min="11496" max="11500" width="13.7109375" style="53" customWidth="1"/>
    <col min="11501" max="11501" width="21" style="53" customWidth="1"/>
    <col min="11502" max="11502" width="11.42578125" style="53"/>
    <col min="11503" max="11503" width="11.7109375" style="53" bestFit="1" customWidth="1"/>
    <col min="11504" max="11746" width="11.42578125" style="53"/>
    <col min="11747" max="11747" width="12.5703125" style="53" customWidth="1"/>
    <col min="11748" max="11748" width="39.42578125" style="53" customWidth="1"/>
    <col min="11749" max="11749" width="20.28515625" style="53" customWidth="1"/>
    <col min="11750" max="11750" width="15.7109375" style="53" customWidth="1"/>
    <col min="11751" max="11751" width="16.140625" style="53" customWidth="1"/>
    <col min="11752" max="11756" width="13.7109375" style="53" customWidth="1"/>
    <col min="11757" max="11757" width="21" style="53" customWidth="1"/>
    <col min="11758" max="11758" width="11.42578125" style="53"/>
    <col min="11759" max="11759" width="11.7109375" style="53" bestFit="1" customWidth="1"/>
    <col min="11760" max="12002" width="11.42578125" style="53"/>
    <col min="12003" max="12003" width="12.5703125" style="53" customWidth="1"/>
    <col min="12004" max="12004" width="39.42578125" style="53" customWidth="1"/>
    <col min="12005" max="12005" width="20.28515625" style="53" customWidth="1"/>
    <col min="12006" max="12006" width="15.7109375" style="53" customWidth="1"/>
    <col min="12007" max="12007" width="16.140625" style="53" customWidth="1"/>
    <col min="12008" max="12012" width="13.7109375" style="53" customWidth="1"/>
    <col min="12013" max="12013" width="21" style="53" customWidth="1"/>
    <col min="12014" max="12014" width="11.42578125" style="53"/>
    <col min="12015" max="12015" width="11.7109375" style="53" bestFit="1" customWidth="1"/>
    <col min="12016" max="12258" width="11.42578125" style="53"/>
    <col min="12259" max="12259" width="12.5703125" style="53" customWidth="1"/>
    <col min="12260" max="12260" width="39.42578125" style="53" customWidth="1"/>
    <col min="12261" max="12261" width="20.28515625" style="53" customWidth="1"/>
    <col min="12262" max="12262" width="15.7109375" style="53" customWidth="1"/>
    <col min="12263" max="12263" width="16.140625" style="53" customWidth="1"/>
    <col min="12264" max="12268" width="13.7109375" style="53" customWidth="1"/>
    <col min="12269" max="12269" width="21" style="53" customWidth="1"/>
    <col min="12270" max="12270" width="11.42578125" style="53"/>
    <col min="12271" max="12271" width="11.7109375" style="53" bestFit="1" customWidth="1"/>
    <col min="12272" max="12514" width="11.42578125" style="53"/>
    <col min="12515" max="12515" width="12.5703125" style="53" customWidth="1"/>
    <col min="12516" max="12516" width="39.42578125" style="53" customWidth="1"/>
    <col min="12517" max="12517" width="20.28515625" style="53" customWidth="1"/>
    <col min="12518" max="12518" width="15.7109375" style="53" customWidth="1"/>
    <col min="12519" max="12519" width="16.140625" style="53" customWidth="1"/>
    <col min="12520" max="12524" width="13.7109375" style="53" customWidth="1"/>
    <col min="12525" max="12525" width="21" style="53" customWidth="1"/>
    <col min="12526" max="12526" width="11.42578125" style="53"/>
    <col min="12527" max="12527" width="11.7109375" style="53" bestFit="1" customWidth="1"/>
    <col min="12528" max="12770" width="11.42578125" style="53"/>
    <col min="12771" max="12771" width="12.5703125" style="53" customWidth="1"/>
    <col min="12772" max="12772" width="39.42578125" style="53" customWidth="1"/>
    <col min="12773" max="12773" width="20.28515625" style="53" customWidth="1"/>
    <col min="12774" max="12774" width="15.7109375" style="53" customWidth="1"/>
    <col min="12775" max="12775" width="16.140625" style="53" customWidth="1"/>
    <col min="12776" max="12780" width="13.7109375" style="53" customWidth="1"/>
    <col min="12781" max="12781" width="21" style="53" customWidth="1"/>
    <col min="12782" max="12782" width="11.42578125" style="53"/>
    <col min="12783" max="12783" width="11.7109375" style="53" bestFit="1" customWidth="1"/>
    <col min="12784" max="13026" width="11.42578125" style="53"/>
    <col min="13027" max="13027" width="12.5703125" style="53" customWidth="1"/>
    <col min="13028" max="13028" width="39.42578125" style="53" customWidth="1"/>
    <col min="13029" max="13029" width="20.28515625" style="53" customWidth="1"/>
    <col min="13030" max="13030" width="15.7109375" style="53" customWidth="1"/>
    <col min="13031" max="13031" width="16.140625" style="53" customWidth="1"/>
    <col min="13032" max="13036" width="13.7109375" style="53" customWidth="1"/>
    <col min="13037" max="13037" width="21" style="53" customWidth="1"/>
    <col min="13038" max="13038" width="11.42578125" style="53"/>
    <col min="13039" max="13039" width="11.7109375" style="53" bestFit="1" customWidth="1"/>
    <col min="13040" max="13282" width="11.42578125" style="53"/>
    <col min="13283" max="13283" width="12.5703125" style="53" customWidth="1"/>
    <col min="13284" max="13284" width="39.42578125" style="53" customWidth="1"/>
    <col min="13285" max="13285" width="20.28515625" style="53" customWidth="1"/>
    <col min="13286" max="13286" width="15.7109375" style="53" customWidth="1"/>
    <col min="13287" max="13287" width="16.140625" style="53" customWidth="1"/>
    <col min="13288" max="13292" width="13.7109375" style="53" customWidth="1"/>
    <col min="13293" max="13293" width="21" style="53" customWidth="1"/>
    <col min="13294" max="13294" width="11.42578125" style="53"/>
    <col min="13295" max="13295" width="11.7109375" style="53" bestFit="1" customWidth="1"/>
    <col min="13296" max="13538" width="11.42578125" style="53"/>
    <col min="13539" max="13539" width="12.5703125" style="53" customWidth="1"/>
    <col min="13540" max="13540" width="39.42578125" style="53" customWidth="1"/>
    <col min="13541" max="13541" width="20.28515625" style="53" customWidth="1"/>
    <col min="13542" max="13542" width="15.7109375" style="53" customWidth="1"/>
    <col min="13543" max="13543" width="16.140625" style="53" customWidth="1"/>
    <col min="13544" max="13548" width="13.7109375" style="53" customWidth="1"/>
    <col min="13549" max="13549" width="21" style="53" customWidth="1"/>
    <col min="13550" max="13550" width="11.42578125" style="53"/>
    <col min="13551" max="13551" width="11.7109375" style="53" bestFit="1" customWidth="1"/>
    <col min="13552" max="13794" width="11.42578125" style="53"/>
    <col min="13795" max="13795" width="12.5703125" style="53" customWidth="1"/>
    <col min="13796" max="13796" width="39.42578125" style="53" customWidth="1"/>
    <col min="13797" max="13797" width="20.28515625" style="53" customWidth="1"/>
    <col min="13798" max="13798" width="15.7109375" style="53" customWidth="1"/>
    <col min="13799" max="13799" width="16.140625" style="53" customWidth="1"/>
    <col min="13800" max="13804" width="13.7109375" style="53" customWidth="1"/>
    <col min="13805" max="13805" width="21" style="53" customWidth="1"/>
    <col min="13806" max="13806" width="11.42578125" style="53"/>
    <col min="13807" max="13807" width="11.7109375" style="53" bestFit="1" customWidth="1"/>
    <col min="13808" max="14050" width="11.42578125" style="53"/>
    <col min="14051" max="14051" width="12.5703125" style="53" customWidth="1"/>
    <col min="14052" max="14052" width="39.42578125" style="53" customWidth="1"/>
    <col min="14053" max="14053" width="20.28515625" style="53" customWidth="1"/>
    <col min="14054" max="14054" width="15.7109375" style="53" customWidth="1"/>
    <col min="14055" max="14055" width="16.140625" style="53" customWidth="1"/>
    <col min="14056" max="14060" width="13.7109375" style="53" customWidth="1"/>
    <col min="14061" max="14061" width="21" style="53" customWidth="1"/>
    <col min="14062" max="14062" width="11.42578125" style="53"/>
    <col min="14063" max="14063" width="11.7109375" style="53" bestFit="1" customWidth="1"/>
    <col min="14064" max="14306" width="11.42578125" style="53"/>
    <col min="14307" max="14307" width="12.5703125" style="53" customWidth="1"/>
    <col min="14308" max="14308" width="39.42578125" style="53" customWidth="1"/>
    <col min="14309" max="14309" width="20.28515625" style="53" customWidth="1"/>
    <col min="14310" max="14310" width="15.7109375" style="53" customWidth="1"/>
    <col min="14311" max="14311" width="16.140625" style="53" customWidth="1"/>
    <col min="14312" max="14316" width="13.7109375" style="53" customWidth="1"/>
    <col min="14317" max="14317" width="21" style="53" customWidth="1"/>
    <col min="14318" max="14318" width="11.42578125" style="53"/>
    <col min="14319" max="14319" width="11.7109375" style="53" bestFit="1" customWidth="1"/>
    <col min="14320" max="14562" width="11.42578125" style="53"/>
    <col min="14563" max="14563" width="12.5703125" style="53" customWidth="1"/>
    <col min="14564" max="14564" width="39.42578125" style="53" customWidth="1"/>
    <col min="14565" max="14565" width="20.28515625" style="53" customWidth="1"/>
    <col min="14566" max="14566" width="15.7109375" style="53" customWidth="1"/>
    <col min="14567" max="14567" width="16.140625" style="53" customWidth="1"/>
    <col min="14568" max="14572" width="13.7109375" style="53" customWidth="1"/>
    <col min="14573" max="14573" width="21" style="53" customWidth="1"/>
    <col min="14574" max="14574" width="11.42578125" style="53"/>
    <col min="14575" max="14575" width="11.7109375" style="53" bestFit="1" customWidth="1"/>
    <col min="14576" max="14818" width="11.42578125" style="53"/>
    <col min="14819" max="14819" width="12.5703125" style="53" customWidth="1"/>
    <col min="14820" max="14820" width="39.42578125" style="53" customWidth="1"/>
    <col min="14821" max="14821" width="20.28515625" style="53" customWidth="1"/>
    <col min="14822" max="14822" width="15.7109375" style="53" customWidth="1"/>
    <col min="14823" max="14823" width="16.140625" style="53" customWidth="1"/>
    <col min="14824" max="14828" width="13.7109375" style="53" customWidth="1"/>
    <col min="14829" max="14829" width="21" style="53" customWidth="1"/>
    <col min="14830" max="14830" width="11.42578125" style="53"/>
    <col min="14831" max="14831" width="11.7109375" style="53" bestFit="1" customWidth="1"/>
    <col min="14832" max="15074" width="11.42578125" style="53"/>
    <col min="15075" max="15075" width="12.5703125" style="53" customWidth="1"/>
    <col min="15076" max="15076" width="39.42578125" style="53" customWidth="1"/>
    <col min="15077" max="15077" width="20.28515625" style="53" customWidth="1"/>
    <col min="15078" max="15078" width="15.7109375" style="53" customWidth="1"/>
    <col min="15079" max="15079" width="16.140625" style="53" customWidth="1"/>
    <col min="15080" max="15084" width="13.7109375" style="53" customWidth="1"/>
    <col min="15085" max="15085" width="21" style="53" customWidth="1"/>
    <col min="15086" max="15086" width="11.42578125" style="53"/>
    <col min="15087" max="15087" width="11.7109375" style="53" bestFit="1" customWidth="1"/>
    <col min="15088" max="15330" width="11.42578125" style="53"/>
    <col min="15331" max="15331" width="12.5703125" style="53" customWidth="1"/>
    <col min="15332" max="15332" width="39.42578125" style="53" customWidth="1"/>
    <col min="15333" max="15333" width="20.28515625" style="53" customWidth="1"/>
    <col min="15334" max="15334" width="15.7109375" style="53" customWidth="1"/>
    <col min="15335" max="15335" width="16.140625" style="53" customWidth="1"/>
    <col min="15336" max="15340" width="13.7109375" style="53" customWidth="1"/>
    <col min="15341" max="15341" width="21" style="53" customWidth="1"/>
    <col min="15342" max="15342" width="11.42578125" style="53"/>
    <col min="15343" max="15343" width="11.7109375" style="53" bestFit="1" customWidth="1"/>
    <col min="15344" max="15586" width="11.42578125" style="53"/>
    <col min="15587" max="15587" width="12.5703125" style="53" customWidth="1"/>
    <col min="15588" max="15588" width="39.42578125" style="53" customWidth="1"/>
    <col min="15589" max="15589" width="20.28515625" style="53" customWidth="1"/>
    <col min="15590" max="15590" width="15.7109375" style="53" customWidth="1"/>
    <col min="15591" max="15591" width="16.140625" style="53" customWidth="1"/>
    <col min="15592" max="15596" width="13.7109375" style="53" customWidth="1"/>
    <col min="15597" max="15597" width="21" style="53" customWidth="1"/>
    <col min="15598" max="15598" width="11.42578125" style="53"/>
    <col min="15599" max="15599" width="11.7109375" style="53" bestFit="1" customWidth="1"/>
    <col min="15600" max="15842" width="11.42578125" style="53"/>
    <col min="15843" max="15843" width="12.5703125" style="53" customWidth="1"/>
    <col min="15844" max="15844" width="39.42578125" style="53" customWidth="1"/>
    <col min="15845" max="15845" width="20.28515625" style="53" customWidth="1"/>
    <col min="15846" max="15846" width="15.7109375" style="53" customWidth="1"/>
    <col min="15847" max="15847" width="16.140625" style="53" customWidth="1"/>
    <col min="15848" max="15852" width="13.7109375" style="53" customWidth="1"/>
    <col min="15853" max="15853" width="21" style="53" customWidth="1"/>
    <col min="15854" max="15854" width="11.42578125" style="53"/>
    <col min="15855" max="15855" width="11.7109375" style="53" bestFit="1" customWidth="1"/>
    <col min="15856" max="16098" width="11.42578125" style="53"/>
    <col min="16099" max="16099" width="12.5703125" style="53" customWidth="1"/>
    <col min="16100" max="16100" width="39.42578125" style="53" customWidth="1"/>
    <col min="16101" max="16101" width="20.28515625" style="53" customWidth="1"/>
    <col min="16102" max="16102" width="15.7109375" style="53" customWidth="1"/>
    <col min="16103" max="16103" width="16.140625" style="53" customWidth="1"/>
    <col min="16104" max="16108" width="13.7109375" style="53" customWidth="1"/>
    <col min="16109" max="16109" width="21" style="53" customWidth="1"/>
    <col min="16110" max="16110" width="11.42578125" style="53"/>
    <col min="16111" max="16111" width="11.7109375" style="53" bestFit="1" customWidth="1"/>
    <col min="16112" max="16384" width="11.42578125" style="53"/>
  </cols>
  <sheetData>
    <row r="1" spans="1:18" ht="18" customHeight="1" x14ac:dyDescent="0.2">
      <c r="A1" s="204" t="s">
        <v>68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</row>
    <row r="2" spans="1:18" ht="12.75" customHeight="1" thickBot="1" x14ac:dyDescent="0.25">
      <c r="A2" s="54"/>
      <c r="B2" s="55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8" s="57" customFormat="1" ht="90.75" thickBot="1" x14ac:dyDescent="0.25">
      <c r="A3" s="56" t="s">
        <v>38</v>
      </c>
      <c r="B3" s="104" t="s">
        <v>65</v>
      </c>
      <c r="C3" s="75" t="s">
        <v>148</v>
      </c>
      <c r="D3" s="145" t="s">
        <v>154</v>
      </c>
      <c r="E3" s="128" t="s">
        <v>155</v>
      </c>
      <c r="F3" s="127" t="s">
        <v>173</v>
      </c>
      <c r="G3" s="146" t="s">
        <v>156</v>
      </c>
      <c r="H3" s="146" t="s">
        <v>159</v>
      </c>
      <c r="I3" s="127" t="s">
        <v>163</v>
      </c>
      <c r="J3" s="147" t="s">
        <v>164</v>
      </c>
      <c r="K3" s="156" t="s">
        <v>158</v>
      </c>
      <c r="L3" s="157" t="s">
        <v>165</v>
      </c>
      <c r="M3" s="158" t="s">
        <v>182</v>
      </c>
      <c r="N3" s="156" t="s">
        <v>177</v>
      </c>
      <c r="O3" s="163" t="s">
        <v>178</v>
      </c>
      <c r="P3" s="164" t="s">
        <v>179</v>
      </c>
      <c r="Q3" s="165" t="s">
        <v>180</v>
      </c>
      <c r="R3" s="166" t="s">
        <v>181</v>
      </c>
    </row>
    <row r="4" spans="1:18" x14ac:dyDescent="0.25">
      <c r="A4" s="54"/>
      <c r="B4" s="58" t="s">
        <v>103</v>
      </c>
      <c r="C4" s="76">
        <f>'POSEBNI DIO Razina 4'!C4</f>
        <v>3631463.4999999995</v>
      </c>
      <c r="D4" s="76">
        <f>'POSEBNI DIO Razina 4'!D4</f>
        <v>152000</v>
      </c>
      <c r="E4" s="76">
        <f>'POSEBNI DIO Razina 4'!E4</f>
        <v>2777035</v>
      </c>
      <c r="F4" s="76">
        <f>'POSEBNI DIO Razina 4'!F4</f>
        <v>150000</v>
      </c>
      <c r="G4" s="76">
        <f>'POSEBNI DIO Razina 4'!G4</f>
        <v>236340</v>
      </c>
      <c r="H4" s="76">
        <f>'POSEBNI DIO Razina 4'!H4</f>
        <v>25933.05</v>
      </c>
      <c r="I4" s="76">
        <f>'POSEBNI DIO Razina 4'!I4</f>
        <v>22043.090000000004</v>
      </c>
      <c r="J4" s="76">
        <f>'POSEBNI DIO Razina 4'!J4</f>
        <v>124910.86</v>
      </c>
      <c r="K4" s="76">
        <f>'POSEBNI DIO Razina 4'!K4</f>
        <v>69500</v>
      </c>
      <c r="L4" s="76">
        <f>'POSEBNI DIO Razina 4'!L4</f>
        <v>50445.5</v>
      </c>
      <c r="M4" s="76">
        <f>'POSEBNI DIO Razina 4'!N4</f>
        <v>5000</v>
      </c>
      <c r="N4" s="76">
        <f>'POSEBNI DIO Razina 4'!O4</f>
        <v>5000</v>
      </c>
      <c r="O4" s="76">
        <f>'POSEBNI DIO Razina 4'!S4</f>
        <v>55445.5</v>
      </c>
      <c r="P4" s="76">
        <f>'POSEBNI DIO Razina 4'!Q4</f>
        <v>74500</v>
      </c>
      <c r="Q4" s="76">
        <f>'POSEBNI DIO Razina 4'!R4</f>
        <v>172043.09</v>
      </c>
      <c r="R4" s="76">
        <f>'POSEBNI DIO Razina 4'!P4</f>
        <v>275529.05</v>
      </c>
    </row>
    <row r="5" spans="1:18" s="57" customFormat="1" x14ac:dyDescent="0.25">
      <c r="A5" s="54"/>
      <c r="B5" s="59" t="s">
        <v>121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P5" s="103"/>
    </row>
    <row r="6" spans="1:18" ht="12.75" customHeight="1" x14ac:dyDescent="0.25">
      <c r="A6" s="54"/>
      <c r="B6" s="60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</row>
    <row r="7" spans="1:18" s="57" customFormat="1" x14ac:dyDescent="0.25">
      <c r="A7" s="61"/>
      <c r="B7" s="58" t="s">
        <v>69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</row>
    <row r="8" spans="1:18" s="57" customFormat="1" ht="12.75" customHeight="1" x14ac:dyDescent="0.25">
      <c r="A8" s="61"/>
      <c r="B8" s="58" t="s">
        <v>70</v>
      </c>
      <c r="C8" s="77">
        <f>'POSEBNI DIO Razina 4'!C7</f>
        <v>3631463.4999999995</v>
      </c>
      <c r="D8" s="77">
        <f>'POSEBNI DIO Razina 4'!D7</f>
        <v>152000</v>
      </c>
      <c r="E8" s="77">
        <f>'POSEBNI DIO Razina 4'!E7</f>
        <v>2777035</v>
      </c>
      <c r="F8" s="77">
        <f>'POSEBNI DIO Razina 4'!F7</f>
        <v>150000</v>
      </c>
      <c r="G8" s="77">
        <f>'POSEBNI DIO Razina 4'!G7</f>
        <v>236340</v>
      </c>
      <c r="H8" s="77">
        <f>'POSEBNI DIO Razina 4'!H7</f>
        <v>25933.05</v>
      </c>
      <c r="I8" s="77">
        <f>'POSEBNI DIO Razina 4'!I7</f>
        <v>22043.090000000004</v>
      </c>
      <c r="J8" s="77">
        <f>'POSEBNI DIO Razina 4'!J7</f>
        <v>124910.86</v>
      </c>
      <c r="K8" s="77">
        <f>'POSEBNI DIO Razina 4'!K7</f>
        <v>69500</v>
      </c>
      <c r="L8" s="77">
        <f>'POSEBNI DIO Razina 4'!L7</f>
        <v>50445.5</v>
      </c>
      <c r="M8" s="77">
        <f>'POSEBNI DIO Razina 4'!N7</f>
        <v>5000</v>
      </c>
      <c r="N8" s="77">
        <f>'POSEBNI DIO Razina 4'!O7</f>
        <v>5000</v>
      </c>
    </row>
    <row r="9" spans="1:18" s="57" customFormat="1" x14ac:dyDescent="0.25">
      <c r="A9" s="54">
        <v>3</v>
      </c>
      <c r="B9" s="58" t="s">
        <v>21</v>
      </c>
      <c r="C9" s="77">
        <f>'POSEBNI DIO Razina 4'!C9</f>
        <v>3069968.4999999995</v>
      </c>
      <c r="D9" s="77">
        <f>'POSEBNI DIO Razina 4'!D9</f>
        <v>0</v>
      </c>
      <c r="E9" s="77">
        <f>'POSEBNI DIO Razina 4'!E8</f>
        <v>2737035</v>
      </c>
      <c r="F9" s="77">
        <f>'POSEBNI DIO Razina 4'!F9</f>
        <v>0</v>
      </c>
      <c r="G9" s="77">
        <f>'POSEBNI DIO Razina 4'!G9</f>
        <v>154320</v>
      </c>
      <c r="H9" s="77">
        <f>'POSEBNI DIO Razina 4'!H9</f>
        <v>25396.799999999999</v>
      </c>
      <c r="I9" s="77">
        <f>'POSEBNI DIO Razina 4'!I9</f>
        <v>21587.280000000002</v>
      </c>
      <c r="J9" s="77">
        <f>'POSEBNI DIO Razina 4'!J9</f>
        <v>122327.92</v>
      </c>
      <c r="K9" s="77">
        <f>'POSEBNI DIO Razina 4'!K9</f>
        <v>0</v>
      </c>
      <c r="L9" s="77">
        <f>'POSEBNI DIO Razina 4'!L9</f>
        <v>49245.5</v>
      </c>
      <c r="M9" s="77">
        <f>'POSEBNI DIO Razina 4'!N9</f>
        <v>0</v>
      </c>
      <c r="N9" s="77">
        <f>'POSEBNI DIO Razina 4'!O82</f>
        <v>0</v>
      </c>
    </row>
    <row r="10" spans="1:18" s="57" customFormat="1" x14ac:dyDescent="0.25">
      <c r="A10" s="54">
        <v>31</v>
      </c>
      <c r="B10" s="58" t="s">
        <v>22</v>
      </c>
      <c r="C10" s="77">
        <f>'POSEBNI DIO Razina 4'!C9</f>
        <v>3069968.4999999995</v>
      </c>
      <c r="D10" s="77">
        <f>'POSEBNI DIO Razina 4'!D9</f>
        <v>0</v>
      </c>
      <c r="E10" s="77">
        <f>'POSEBNI DIO Razina 4'!E9</f>
        <v>2683835</v>
      </c>
      <c r="F10" s="77">
        <f>'POSEBNI DIO Razina 4'!F9</f>
        <v>0</v>
      </c>
      <c r="G10" s="77">
        <f>'POSEBNI DIO Razina 4'!G9</f>
        <v>154320</v>
      </c>
      <c r="H10" s="77">
        <f>'POSEBNI DIO Razina 4'!H9</f>
        <v>25396.799999999999</v>
      </c>
      <c r="I10" s="77">
        <f>'POSEBNI DIO Razina 4'!I9</f>
        <v>21587.280000000002</v>
      </c>
      <c r="J10" s="77">
        <f>'POSEBNI DIO Razina 4'!J9</f>
        <v>122327.92</v>
      </c>
      <c r="K10" s="77">
        <f>'POSEBNI DIO Razina 4'!K9</f>
        <v>0</v>
      </c>
      <c r="L10" s="77">
        <f>'POSEBNI DIO Razina 4'!L9</f>
        <v>49245.5</v>
      </c>
      <c r="M10" s="77">
        <f>'POSEBNI DIO Razina 4'!N9</f>
        <v>0</v>
      </c>
      <c r="N10" s="77">
        <f>'POSEBNI DIO Razina 4'!O9</f>
        <v>0</v>
      </c>
      <c r="P10" s="103"/>
      <c r="Q10" s="103"/>
    </row>
    <row r="11" spans="1:18" s="57" customFormat="1" x14ac:dyDescent="0.25">
      <c r="A11" s="54">
        <v>32</v>
      </c>
      <c r="B11" s="58" t="s">
        <v>40</v>
      </c>
      <c r="C11" s="77">
        <f>'POSEBNI DIO Razina 4'!C13</f>
        <v>380495</v>
      </c>
      <c r="D11" s="77">
        <f>'POSEBNI DIO Razina 4'!D13</f>
        <v>109600</v>
      </c>
      <c r="E11" s="77">
        <f>'POSEBNI DIO Razina 4'!E13</f>
        <v>49600</v>
      </c>
      <c r="F11" s="77">
        <f>'POSEBNI DIO Razina 4'!F13</f>
        <v>150000</v>
      </c>
      <c r="G11" s="77">
        <f>'POSEBNI DIO Razina 4'!G13</f>
        <v>20</v>
      </c>
      <c r="H11" s="77">
        <f>'POSEBNI DIO Razina 4'!H13</f>
        <v>536.25</v>
      </c>
      <c r="I11" s="77">
        <f>'POSEBNI DIO Razina 4'!I13</f>
        <v>455.81</v>
      </c>
      <c r="J11" s="103">
        <f>'POSEBNI DIO Razina 4'!J13</f>
        <v>2582.94</v>
      </c>
      <c r="K11" s="77">
        <f>'POSEBNI DIO Razina 4'!K13</f>
        <v>66500</v>
      </c>
      <c r="L11" s="77">
        <f>'POSEBNI DIO Razina 4'!L13</f>
        <v>1200</v>
      </c>
      <c r="M11" s="77">
        <f>'POSEBNI DIO Razina 4'!N13</f>
        <v>0</v>
      </c>
      <c r="N11" s="77">
        <f>'POSEBNI DIO Razina 4'!O13</f>
        <v>0</v>
      </c>
    </row>
    <row r="12" spans="1:18" s="57" customFormat="1" x14ac:dyDescent="0.25">
      <c r="A12" s="54">
        <v>34</v>
      </c>
      <c r="B12" s="58" t="s">
        <v>99</v>
      </c>
      <c r="C12" s="77">
        <f>'POSEBNI DIO Razina 4'!C43</f>
        <v>1450</v>
      </c>
      <c r="D12" s="77">
        <f>'POSEBNI DIO Razina 4'!D43</f>
        <v>1400</v>
      </c>
      <c r="E12" s="77">
        <f>'POSEBNI DIO Razina 4'!E43</f>
        <v>50</v>
      </c>
      <c r="F12" s="77">
        <f>'POSEBNI DIO Razina 4'!F43</f>
        <v>0</v>
      </c>
      <c r="G12" s="77">
        <f>'POSEBNI DIO Razina 4'!G43</f>
        <v>0</v>
      </c>
      <c r="H12" s="77">
        <f>'POSEBNI DIO Razina 4'!H43</f>
        <v>0</v>
      </c>
      <c r="I12" s="77"/>
      <c r="J12" s="77">
        <f>'POSEBNI DIO Razina 4'!I43</f>
        <v>0</v>
      </c>
      <c r="K12" s="77">
        <f>'POSEBNI DIO Razina 4'!K43</f>
        <v>0</v>
      </c>
      <c r="L12" s="77">
        <f>'POSEBNI DIO Razina 4'!L43</f>
        <v>0</v>
      </c>
      <c r="M12" s="77">
        <f>'POSEBNI DIO Razina 4'!N43</f>
        <v>0</v>
      </c>
      <c r="N12" s="77">
        <f>'POSEBNI DIO Razina 4'!O43</f>
        <v>0</v>
      </c>
    </row>
    <row r="13" spans="1:18" s="57" customFormat="1" x14ac:dyDescent="0.25">
      <c r="A13" s="54">
        <v>37</v>
      </c>
      <c r="B13" s="58" t="s">
        <v>147</v>
      </c>
      <c r="C13" s="77">
        <f>'POSEBNI DIO Razina 4'!C46</f>
        <v>83550</v>
      </c>
      <c r="D13" s="77">
        <f>'POSEBNI DIO Razina 4'!D46</f>
        <v>0</v>
      </c>
      <c r="E13" s="77">
        <f>'POSEBNI DIO Razina 4'!E46</f>
        <v>1550</v>
      </c>
      <c r="F13" s="77">
        <f>'POSEBNI DIO Razina 4'!F46</f>
        <v>0</v>
      </c>
      <c r="G13" s="77">
        <f>'POSEBNI DIO Razina 4'!G46</f>
        <v>82000</v>
      </c>
      <c r="H13" s="77">
        <f>'POSEBNI DIO Razina 4'!H46</f>
        <v>0</v>
      </c>
      <c r="I13" s="77"/>
      <c r="J13" s="77">
        <f>'POSEBNI DIO Razina 4'!I46</f>
        <v>0</v>
      </c>
      <c r="K13" s="77">
        <f>'POSEBNI DIO Razina 4'!K46</f>
        <v>0</v>
      </c>
      <c r="L13" s="77">
        <f>'POSEBNI DIO Razina 4'!L46</f>
        <v>0</v>
      </c>
      <c r="M13" s="77">
        <f>'POSEBNI DIO Razina 4'!N46</f>
        <v>0</v>
      </c>
      <c r="N13" s="77">
        <f>'POSEBNI DIO Razina 4'!O46</f>
        <v>0</v>
      </c>
    </row>
    <row r="14" spans="1:18" s="57" customFormat="1" x14ac:dyDescent="0.25">
      <c r="A14" s="54">
        <v>38</v>
      </c>
      <c r="B14" s="58" t="s">
        <v>152</v>
      </c>
      <c r="C14" s="77">
        <f>'POSEBNI DIO Razina 4'!C49</f>
        <v>2000</v>
      </c>
      <c r="D14" s="77">
        <f>'POSEBNI DIO Razina 4'!D48</f>
        <v>0</v>
      </c>
      <c r="E14" s="77">
        <f>'POSEBNI DIO Razina 4'!E48</f>
        <v>2000</v>
      </c>
      <c r="F14" s="77">
        <f>'POSEBNI DIO Razina 4'!F48</f>
        <v>0</v>
      </c>
      <c r="G14" s="77">
        <f>'POSEBNI DIO Razina 4'!G48</f>
        <v>0</v>
      </c>
      <c r="H14" s="77">
        <f>'POSEBNI DIO Razina 4'!H48</f>
        <v>0</v>
      </c>
      <c r="I14" s="77"/>
      <c r="J14" s="77">
        <f>'POSEBNI DIO Razina 4'!I48</f>
        <v>0</v>
      </c>
      <c r="K14" s="77">
        <f>'POSEBNI DIO Razina 4'!K48</f>
        <v>0</v>
      </c>
      <c r="L14" s="77">
        <f>'POSEBNI DIO Razina 4'!L48</f>
        <v>0</v>
      </c>
      <c r="M14" s="77">
        <f>'POSEBNI DIO Razina 4'!N48</f>
        <v>0</v>
      </c>
      <c r="N14" s="77">
        <f>'POSEBNI DIO Razina 4'!O48</f>
        <v>0</v>
      </c>
    </row>
    <row r="15" spans="1:18" x14ac:dyDescent="0.25">
      <c r="A15" s="65">
        <v>4</v>
      </c>
      <c r="B15" s="67" t="s">
        <v>23</v>
      </c>
      <c r="C15" s="77">
        <f>'POSEBNI DIO Razina 4'!C50</f>
        <v>94000</v>
      </c>
      <c r="D15" s="77">
        <f>'POSEBNI DIO Razina 4'!D50</f>
        <v>41000</v>
      </c>
      <c r="E15" s="77">
        <f>'POSEBNI DIO Razina 4'!E50</f>
        <v>40000</v>
      </c>
      <c r="F15" s="77">
        <f>'POSEBNI DIO Razina 4'!F50</f>
        <v>0</v>
      </c>
      <c r="G15" s="77">
        <f>'POSEBNI DIO Razina 4'!G50</f>
        <v>0</v>
      </c>
      <c r="H15" s="77">
        <f>'POSEBNI DIO Razina 4'!H50</f>
        <v>0</v>
      </c>
      <c r="I15" s="77"/>
      <c r="J15" s="77">
        <f>'POSEBNI DIO Razina 4'!I50</f>
        <v>0</v>
      </c>
      <c r="K15" s="77">
        <f>'POSEBNI DIO Razina 4'!K50</f>
        <v>3000</v>
      </c>
      <c r="L15" s="77">
        <f>'POSEBNI DIO Razina 4'!L50</f>
        <v>0</v>
      </c>
      <c r="M15" s="77">
        <f>'POSEBNI DIO Razina 4'!N50</f>
        <v>5000</v>
      </c>
      <c r="N15" s="77">
        <f>'POSEBNI DIO Razina 4'!O50</f>
        <v>5000</v>
      </c>
    </row>
    <row r="16" spans="1:18" ht="12.75" customHeight="1" x14ac:dyDescent="0.25">
      <c r="A16" s="65">
        <v>42</v>
      </c>
      <c r="B16" s="67" t="s">
        <v>62</v>
      </c>
      <c r="C16" s="77">
        <f>'POSEBNI DIO Razina 4'!C51</f>
        <v>84000</v>
      </c>
      <c r="D16" s="77">
        <f>'POSEBNI DIO Razina 4'!D51</f>
        <v>31000</v>
      </c>
      <c r="E16" s="77">
        <f>'POSEBNI DIO Razina 4'!E51</f>
        <v>40000</v>
      </c>
      <c r="F16" s="77">
        <f>'POSEBNI DIO Razina 4'!F51</f>
        <v>0</v>
      </c>
      <c r="G16" s="77">
        <f>'POSEBNI DIO Razina 4'!G51</f>
        <v>0</v>
      </c>
      <c r="H16" s="77">
        <f>'POSEBNI DIO Razina 4'!H51</f>
        <v>0</v>
      </c>
      <c r="I16" s="77"/>
      <c r="J16" s="77">
        <f>'POSEBNI DIO Razina 4'!I51</f>
        <v>0</v>
      </c>
      <c r="K16" s="77">
        <f>'POSEBNI DIO Razina 4'!K51</f>
        <v>3000</v>
      </c>
      <c r="L16" s="77">
        <f>'POSEBNI DIO Razina 4'!L51</f>
        <v>0</v>
      </c>
      <c r="M16" s="77">
        <f>'POSEBNI DIO Razina 4'!N51</f>
        <v>5000</v>
      </c>
      <c r="N16" s="77">
        <f>'POSEBNI DIO Razina 4'!O51</f>
        <v>5000</v>
      </c>
    </row>
    <row r="17" spans="1:18" ht="12.75" customHeight="1" x14ac:dyDescent="0.25">
      <c r="A17" s="65">
        <v>45</v>
      </c>
      <c r="B17" s="67" t="s">
        <v>149</v>
      </c>
      <c r="C17" s="77">
        <f>'POSEBNI DIO Razina 4'!C59</f>
        <v>10000</v>
      </c>
      <c r="D17" s="77">
        <f>'POSEBNI DIO Razina 4'!D59</f>
        <v>10000</v>
      </c>
      <c r="E17" s="77">
        <f>'POSEBNI DIO Razina 4'!E59</f>
        <v>0</v>
      </c>
      <c r="F17" s="77">
        <f>'POSEBNI DIO Razina 4'!F59</f>
        <v>0</v>
      </c>
      <c r="G17" s="77">
        <f>'POSEBNI DIO Razina 4'!G59</f>
        <v>0</v>
      </c>
      <c r="H17" s="77">
        <f>'POSEBNI DIO Razina 4'!H59</f>
        <v>0</v>
      </c>
      <c r="I17" s="77"/>
      <c r="J17" s="77">
        <f>'POSEBNI DIO Razina 4'!I59</f>
        <v>0</v>
      </c>
      <c r="K17" s="77">
        <f>'POSEBNI DIO Razina 4'!K59</f>
        <v>0</v>
      </c>
      <c r="L17" s="77">
        <f>'POSEBNI DIO Razina 4'!L59</f>
        <v>0</v>
      </c>
      <c r="M17" s="77">
        <f>'POSEBNI DIO Razina 4'!N59</f>
        <v>0</v>
      </c>
      <c r="N17" s="77">
        <f>'POSEBNI DIO Razina 4'!O59</f>
        <v>0</v>
      </c>
    </row>
    <row r="18" spans="1:18" ht="15.75" thickBot="1" x14ac:dyDescent="0.3">
      <c r="A18" s="62"/>
      <c r="B18" s="60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</row>
    <row r="19" spans="1:18" ht="90.75" thickBot="1" x14ac:dyDescent="0.25">
      <c r="A19" s="56" t="s">
        <v>38</v>
      </c>
      <c r="B19" s="104" t="s">
        <v>65</v>
      </c>
      <c r="C19" s="75" t="s">
        <v>161</v>
      </c>
      <c r="D19" s="145" t="s">
        <v>154</v>
      </c>
      <c r="E19" s="128" t="s">
        <v>155</v>
      </c>
      <c r="F19" s="127" t="s">
        <v>173</v>
      </c>
      <c r="G19" s="146" t="s">
        <v>156</v>
      </c>
      <c r="H19" s="146" t="s">
        <v>159</v>
      </c>
      <c r="I19" s="127" t="s">
        <v>163</v>
      </c>
      <c r="J19" s="147" t="s">
        <v>164</v>
      </c>
      <c r="K19" s="156" t="s">
        <v>158</v>
      </c>
      <c r="L19" s="157" t="s">
        <v>165</v>
      </c>
      <c r="M19" s="158" t="s">
        <v>182</v>
      </c>
      <c r="N19" s="156" t="s">
        <v>177</v>
      </c>
      <c r="O19" s="163" t="s">
        <v>178</v>
      </c>
      <c r="P19" s="164" t="s">
        <v>179</v>
      </c>
      <c r="Q19" s="165" t="s">
        <v>180</v>
      </c>
      <c r="R19" s="166" t="s">
        <v>181</v>
      </c>
    </row>
    <row r="20" spans="1:18" x14ac:dyDescent="0.25">
      <c r="A20" s="54"/>
      <c r="B20" s="58" t="s">
        <v>103</v>
      </c>
      <c r="C20" s="76">
        <f>'POSEBNI DIO Razina 4'!C78</f>
        <v>3631360.9499999997</v>
      </c>
      <c r="D20" s="76">
        <f>D24</f>
        <v>152000</v>
      </c>
      <c r="E20" s="76">
        <f t="shared" ref="E20:N20" si="0">E24</f>
        <v>2777035</v>
      </c>
      <c r="F20" s="76">
        <f t="shared" si="0"/>
        <v>150000</v>
      </c>
      <c r="G20" s="76">
        <f t="shared" si="0"/>
        <v>234036.95</v>
      </c>
      <c r="H20" s="76">
        <f t="shared" si="0"/>
        <v>25963.05</v>
      </c>
      <c r="I20" s="76">
        <f t="shared" si="0"/>
        <v>22068.590000000004</v>
      </c>
      <c r="J20" s="76">
        <f t="shared" si="0"/>
        <v>127055.86</v>
      </c>
      <c r="K20" s="76">
        <f t="shared" si="0"/>
        <v>69500</v>
      </c>
      <c r="L20" s="76">
        <f t="shared" si="0"/>
        <v>63701.5</v>
      </c>
      <c r="M20" s="76">
        <f t="shared" si="0"/>
        <v>5000</v>
      </c>
      <c r="N20" s="76">
        <f t="shared" si="0"/>
        <v>5000</v>
      </c>
      <c r="O20" s="76">
        <f>'POSEBNI DIO Razina 4'!S78</f>
        <v>68701.5</v>
      </c>
      <c r="P20" s="76">
        <f>'POSEBNI DIO Razina 4'!Q78</f>
        <v>74500</v>
      </c>
      <c r="Q20" s="76">
        <f>'POSEBNI DIO Razina 4'!R78</f>
        <v>172068.59</v>
      </c>
      <c r="R20" s="76">
        <f>'POSEBNI DIO Razina 4'!P78</f>
        <v>260000</v>
      </c>
    </row>
    <row r="21" spans="1:18" x14ac:dyDescent="0.25">
      <c r="A21" s="54"/>
      <c r="B21" s="59" t="s">
        <v>121</v>
      </c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</row>
    <row r="22" spans="1:18" x14ac:dyDescent="0.25">
      <c r="A22" s="54"/>
      <c r="B22" s="60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</row>
    <row r="23" spans="1:18" x14ac:dyDescent="0.25">
      <c r="A23" s="61"/>
      <c r="B23" s="58" t="s">
        <v>69</v>
      </c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</row>
    <row r="24" spans="1:18" x14ac:dyDescent="0.25">
      <c r="A24" s="61"/>
      <c r="B24" s="58" t="s">
        <v>70</v>
      </c>
      <c r="C24" s="77">
        <f>'POSEBNI DIO Razina 4'!C81</f>
        <v>3631360.9499999997</v>
      </c>
      <c r="D24" s="77">
        <f>'POSEBNI DIO Razina 4'!D81</f>
        <v>152000</v>
      </c>
      <c r="E24" s="77">
        <f>'POSEBNI DIO Razina 4'!E81</f>
        <v>2777035</v>
      </c>
      <c r="F24" s="77">
        <f>'POSEBNI DIO Razina 4'!F81</f>
        <v>150000</v>
      </c>
      <c r="G24" s="77">
        <f>'POSEBNI DIO Razina 4'!G81</f>
        <v>234036.95</v>
      </c>
      <c r="H24" s="77">
        <f>'POSEBNI DIO Razina 4'!H81</f>
        <v>25963.05</v>
      </c>
      <c r="I24" s="77">
        <f>'POSEBNI DIO Razina 4'!I81</f>
        <v>22068.590000000004</v>
      </c>
      <c r="J24" s="77">
        <f>'POSEBNI DIO Razina 4'!J81</f>
        <v>127055.86</v>
      </c>
      <c r="K24" s="77">
        <f>'POSEBNI DIO Razina 4'!K81</f>
        <v>69500</v>
      </c>
      <c r="L24" s="77">
        <f>'POSEBNI DIO Razina 4'!L81</f>
        <v>63701.5</v>
      </c>
      <c r="M24" s="77">
        <f>'POSEBNI DIO Razina 4'!N81</f>
        <v>5000</v>
      </c>
      <c r="N24" s="77">
        <f>'POSEBNI DIO Razina 4'!O81</f>
        <v>5000</v>
      </c>
    </row>
    <row r="25" spans="1:18" x14ac:dyDescent="0.25">
      <c r="A25" s="54">
        <v>3</v>
      </c>
      <c r="B25" s="58" t="s">
        <v>21</v>
      </c>
      <c r="C25" s="77">
        <f>'POSEBNI DIO Razina 4'!C82</f>
        <v>3537360.9499999997</v>
      </c>
      <c r="D25" s="77">
        <f>'POSEBNI DIO Razina 4'!D82</f>
        <v>111000</v>
      </c>
      <c r="E25" s="77">
        <f>'POSEBNI DIO Razina 4'!E82</f>
        <v>2737035</v>
      </c>
      <c r="F25" s="77">
        <f>'POSEBNI DIO Razina 4'!F82</f>
        <v>150000</v>
      </c>
      <c r="G25" s="77">
        <f>'POSEBNI DIO Razina 4'!G82</f>
        <v>234036.95</v>
      </c>
      <c r="H25" s="77">
        <f>'POSEBNI DIO Razina 4'!H82</f>
        <v>25963.05</v>
      </c>
      <c r="I25" s="77">
        <f>'POSEBNI DIO Razina 4'!I82</f>
        <v>22068.590000000004</v>
      </c>
      <c r="J25" s="77">
        <f>'POSEBNI DIO Razina 4'!J82</f>
        <v>127055.86</v>
      </c>
      <c r="K25" s="77">
        <f>'POSEBNI DIO Razina 4'!K82</f>
        <v>66500</v>
      </c>
      <c r="L25" s="77">
        <f>'POSEBNI DIO Razina 4'!L82</f>
        <v>63701.5</v>
      </c>
      <c r="M25" s="77">
        <f>'POSEBNI DIO Razina 4'!N82</f>
        <v>0</v>
      </c>
      <c r="N25" s="77">
        <f>'POSEBNI DIO Razina 4'!O82</f>
        <v>0</v>
      </c>
    </row>
    <row r="26" spans="1:18" x14ac:dyDescent="0.25">
      <c r="A26" s="54">
        <v>31</v>
      </c>
      <c r="B26" s="58" t="s">
        <v>22</v>
      </c>
      <c r="C26" s="77">
        <f>'POSEBNI DIO Razina 4'!C83</f>
        <v>3067485.4499999997</v>
      </c>
      <c r="D26" s="77">
        <f>'POSEBNI DIO Razina 4'!D83</f>
        <v>0</v>
      </c>
      <c r="E26" s="77">
        <f>'POSEBNI DIO Razina 4'!E83</f>
        <v>2683835</v>
      </c>
      <c r="F26" s="77">
        <f>'POSEBNI DIO Razina 4'!F83</f>
        <v>0</v>
      </c>
      <c r="G26" s="77">
        <f>'POSEBNI DIO Razina 4'!G83</f>
        <v>151836.95000000001</v>
      </c>
      <c r="H26" s="77">
        <f>'POSEBNI DIO Razina 4'!H83</f>
        <v>25396.799999999999</v>
      </c>
      <c r="I26" s="77">
        <f>'POSEBNI DIO Razina 4'!I83</f>
        <v>21587.280000000002</v>
      </c>
      <c r="J26" s="77">
        <f>'POSEBNI DIO Razina 4'!J83</f>
        <v>122327.92</v>
      </c>
      <c r="K26" s="77">
        <f>'POSEBNI DIO Razina 4'!K83</f>
        <v>0</v>
      </c>
      <c r="L26" s="77">
        <f>'POSEBNI DIO Razina 4'!L83</f>
        <v>62501.5</v>
      </c>
      <c r="M26" s="77">
        <f>'POSEBNI DIO Razina 4'!N83</f>
        <v>0</v>
      </c>
      <c r="N26" s="77">
        <f>'POSEBNI DIO Razina 4'!O83</f>
        <v>0</v>
      </c>
    </row>
    <row r="27" spans="1:18" x14ac:dyDescent="0.25">
      <c r="A27" s="54">
        <v>32</v>
      </c>
      <c r="B27" s="58" t="s">
        <v>40</v>
      </c>
      <c r="C27" s="77">
        <f>'POSEBNI DIO Razina 4'!C87</f>
        <v>382875.5</v>
      </c>
      <c r="D27" s="77">
        <f>'POSEBNI DIO Razina 4'!D87</f>
        <v>109600</v>
      </c>
      <c r="E27" s="77">
        <f>'POSEBNI DIO Razina 4'!E87</f>
        <v>49600</v>
      </c>
      <c r="F27" s="77">
        <f>'POSEBNI DIO Razina 4'!F87</f>
        <v>150000</v>
      </c>
      <c r="G27" s="77">
        <f>'POSEBNI DIO Razina 4'!G87</f>
        <v>200</v>
      </c>
      <c r="H27" s="77">
        <f>'POSEBNI DIO Razina 4'!H87</f>
        <v>566.25</v>
      </c>
      <c r="I27" s="77">
        <f>'POSEBNI DIO Razina 4'!I87</f>
        <v>481.31</v>
      </c>
      <c r="J27" s="77">
        <f>'POSEBNI DIO Razina 4'!J87</f>
        <v>4727.9400000000005</v>
      </c>
      <c r="K27" s="77">
        <f>'POSEBNI DIO Razina 4'!K87</f>
        <v>66500</v>
      </c>
      <c r="L27" s="77">
        <f>'POSEBNI DIO Razina 4'!L87</f>
        <v>1200</v>
      </c>
      <c r="M27" s="77">
        <f>'POSEBNI DIO Razina 4'!N87</f>
        <v>0</v>
      </c>
      <c r="N27" s="77">
        <f>'POSEBNI DIO Razina 4'!O87</f>
        <v>0</v>
      </c>
    </row>
    <row r="28" spans="1:18" x14ac:dyDescent="0.25">
      <c r="A28" s="54">
        <v>34</v>
      </c>
      <c r="B28" s="58" t="s">
        <v>99</v>
      </c>
      <c r="C28" s="77">
        <f>'POSEBNI DIO Razina 4'!C117</f>
        <v>1450</v>
      </c>
      <c r="D28" s="77">
        <f>'POSEBNI DIO Razina 4'!D117</f>
        <v>1400</v>
      </c>
      <c r="E28" s="77">
        <f>'POSEBNI DIO Razina 4'!E117</f>
        <v>50</v>
      </c>
      <c r="F28" s="77">
        <f>'POSEBNI DIO Razina 4'!F117</f>
        <v>0</v>
      </c>
      <c r="G28" s="77">
        <f>'POSEBNI DIO Razina 4'!G117</f>
        <v>0</v>
      </c>
      <c r="H28" s="77">
        <f>'POSEBNI DIO Razina 4'!H117</f>
        <v>0</v>
      </c>
      <c r="I28" s="77">
        <f>'POSEBNI DIO Razina 4'!I117</f>
        <v>0</v>
      </c>
      <c r="J28" s="77">
        <f>'POSEBNI DIO Razina 4'!J117</f>
        <v>0</v>
      </c>
      <c r="K28" s="77">
        <f>'POSEBNI DIO Razina 4'!K117</f>
        <v>0</v>
      </c>
      <c r="L28" s="77">
        <f>'POSEBNI DIO Razina 4'!L117</f>
        <v>0</v>
      </c>
      <c r="M28" s="77">
        <f>'POSEBNI DIO Razina 4'!N117</f>
        <v>0</v>
      </c>
      <c r="N28" s="77">
        <f>'POSEBNI DIO Razina 4'!O117</f>
        <v>0</v>
      </c>
    </row>
    <row r="29" spans="1:18" x14ac:dyDescent="0.25">
      <c r="A29" s="54">
        <v>37</v>
      </c>
      <c r="B29" s="58" t="s">
        <v>147</v>
      </c>
      <c r="C29" s="77">
        <f>'POSEBNI DIO Razina 4'!C120</f>
        <v>83550</v>
      </c>
      <c r="D29" s="77">
        <f>'POSEBNI DIO Razina 4'!D120</f>
        <v>0</v>
      </c>
      <c r="E29" s="77">
        <f>'POSEBNI DIO Razina 4'!E120</f>
        <v>1550</v>
      </c>
      <c r="F29" s="77">
        <f>'POSEBNI DIO Razina 4'!F120</f>
        <v>0</v>
      </c>
      <c r="G29" s="77">
        <f>'POSEBNI DIO Razina 4'!G120</f>
        <v>82000</v>
      </c>
      <c r="H29" s="77">
        <f>'POSEBNI DIO Razina 4'!H120</f>
        <v>0</v>
      </c>
      <c r="I29" s="77">
        <f>'POSEBNI DIO Razina 4'!I120</f>
        <v>0</v>
      </c>
      <c r="J29" s="77">
        <f>'POSEBNI DIO Razina 4'!J120</f>
        <v>0</v>
      </c>
      <c r="K29" s="77">
        <f>'POSEBNI DIO Razina 4'!K120</f>
        <v>0</v>
      </c>
      <c r="L29" s="77">
        <f>'POSEBNI DIO Razina 4'!L120</f>
        <v>0</v>
      </c>
      <c r="M29" s="77">
        <f>'POSEBNI DIO Razina 4'!N120</f>
        <v>0</v>
      </c>
      <c r="N29" s="77">
        <f>'POSEBNI DIO Razina 4'!O120</f>
        <v>0</v>
      </c>
    </row>
    <row r="30" spans="1:18" x14ac:dyDescent="0.25">
      <c r="A30" s="54">
        <v>38</v>
      </c>
      <c r="B30" s="58" t="s">
        <v>152</v>
      </c>
      <c r="C30" s="77">
        <f>'POSEBNI DIO Razina 4'!C122</f>
        <v>2000</v>
      </c>
      <c r="D30" s="77">
        <f>'POSEBNI DIO Razina 4'!D122</f>
        <v>0</v>
      </c>
      <c r="E30" s="77">
        <f>'POSEBNI DIO Razina 4'!E122</f>
        <v>2000</v>
      </c>
      <c r="F30" s="77">
        <f>'POSEBNI DIO Razina 4'!F122</f>
        <v>0</v>
      </c>
      <c r="G30" s="77">
        <f>'POSEBNI DIO Razina 4'!G122</f>
        <v>0</v>
      </c>
      <c r="H30" s="77">
        <f>'POSEBNI DIO Razina 4'!H122</f>
        <v>0</v>
      </c>
      <c r="I30" s="77">
        <f>'POSEBNI DIO Razina 4'!I122</f>
        <v>0</v>
      </c>
      <c r="J30" s="77">
        <f>'POSEBNI DIO Razina 4'!J122</f>
        <v>0</v>
      </c>
      <c r="K30" s="77">
        <f>'POSEBNI DIO Razina 4'!K122</f>
        <v>0</v>
      </c>
      <c r="L30" s="77">
        <f>'POSEBNI DIO Razina 4'!L122</f>
        <v>0</v>
      </c>
      <c r="M30" s="77">
        <f>'POSEBNI DIO Razina 4'!N122</f>
        <v>0</v>
      </c>
      <c r="N30" s="77">
        <f>'POSEBNI DIO Razina 4'!O122</f>
        <v>0</v>
      </c>
    </row>
    <row r="31" spans="1:18" x14ac:dyDescent="0.25">
      <c r="A31" s="65">
        <v>4</v>
      </c>
      <c r="B31" s="67" t="s">
        <v>23</v>
      </c>
      <c r="C31" s="77">
        <f>'POSEBNI DIO Razina 4'!C124</f>
        <v>94000</v>
      </c>
      <c r="D31" s="77">
        <f>'POSEBNI DIO Razina 4'!D124</f>
        <v>41000</v>
      </c>
      <c r="E31" s="77">
        <f>'POSEBNI DIO Razina 4'!E124</f>
        <v>40000</v>
      </c>
      <c r="F31" s="77">
        <f>'POSEBNI DIO Razina 4'!F124</f>
        <v>0</v>
      </c>
      <c r="G31" s="77">
        <f>'POSEBNI DIO Razina 4'!G124</f>
        <v>0</v>
      </c>
      <c r="H31" s="77">
        <f>'POSEBNI DIO Razina 4'!H124</f>
        <v>0</v>
      </c>
      <c r="I31" s="77">
        <f>'POSEBNI DIO Razina 4'!I124</f>
        <v>0</v>
      </c>
      <c r="J31" s="77">
        <f>'POSEBNI DIO Razina 4'!J124</f>
        <v>0</v>
      </c>
      <c r="K31" s="77">
        <f>'POSEBNI DIO Razina 4'!K124</f>
        <v>3000</v>
      </c>
      <c r="L31" s="77">
        <f>'POSEBNI DIO Razina 4'!L124</f>
        <v>0</v>
      </c>
      <c r="M31" s="77">
        <f>'POSEBNI DIO Razina 4'!N124</f>
        <v>5000</v>
      </c>
      <c r="N31" s="77">
        <f>'POSEBNI DIO Razina 4'!O124</f>
        <v>5000</v>
      </c>
    </row>
    <row r="32" spans="1:18" x14ac:dyDescent="0.25">
      <c r="A32" s="65">
        <v>42</v>
      </c>
      <c r="B32" s="67" t="s">
        <v>62</v>
      </c>
      <c r="C32" s="77">
        <f>'POSEBNI DIO Razina 4'!C125</f>
        <v>84000</v>
      </c>
      <c r="D32" s="77">
        <f>'POSEBNI DIO Razina 4'!D125</f>
        <v>31000</v>
      </c>
      <c r="E32" s="77">
        <f>'POSEBNI DIO Razina 4'!E125</f>
        <v>40000</v>
      </c>
      <c r="F32" s="77">
        <f>'POSEBNI DIO Razina 4'!F125</f>
        <v>0</v>
      </c>
      <c r="G32" s="77">
        <f>'POSEBNI DIO Razina 4'!G125</f>
        <v>0</v>
      </c>
      <c r="H32" s="77">
        <f>'POSEBNI DIO Razina 4'!H125</f>
        <v>0</v>
      </c>
      <c r="I32" s="77">
        <f>'POSEBNI DIO Razina 4'!I125</f>
        <v>0</v>
      </c>
      <c r="J32" s="77">
        <f>'POSEBNI DIO Razina 4'!J125</f>
        <v>0</v>
      </c>
      <c r="K32" s="77">
        <f>'POSEBNI DIO Razina 4'!K125</f>
        <v>3000</v>
      </c>
      <c r="L32" s="77">
        <f>'POSEBNI DIO Razina 4'!L125</f>
        <v>0</v>
      </c>
      <c r="M32" s="77">
        <f>'POSEBNI DIO Razina 4'!N125</f>
        <v>5000</v>
      </c>
      <c r="N32" s="77">
        <f>'POSEBNI DIO Razina 4'!O125</f>
        <v>5000</v>
      </c>
    </row>
    <row r="33" spans="1:18" x14ac:dyDescent="0.25">
      <c r="A33" s="65">
        <v>45</v>
      </c>
      <c r="B33" s="67" t="s">
        <v>149</v>
      </c>
      <c r="C33" s="77">
        <f>'POSEBNI DIO Razina 4'!C133</f>
        <v>10000</v>
      </c>
      <c r="D33" s="77">
        <f>'POSEBNI DIO Razina 4'!D133</f>
        <v>10000</v>
      </c>
      <c r="E33" s="77">
        <f>'POSEBNI DIO Razina 4'!E133</f>
        <v>0</v>
      </c>
      <c r="F33" s="77">
        <f>'POSEBNI DIO Razina 4'!F133</f>
        <v>0</v>
      </c>
      <c r="G33" s="77">
        <f>'POSEBNI DIO Razina 4'!G133</f>
        <v>0</v>
      </c>
      <c r="H33" s="77">
        <f>'POSEBNI DIO Razina 4'!H133</f>
        <v>0</v>
      </c>
      <c r="I33" s="77">
        <f>'POSEBNI DIO Razina 4'!I133</f>
        <v>0</v>
      </c>
      <c r="J33" s="77">
        <f>'POSEBNI DIO Razina 4'!J133</f>
        <v>0</v>
      </c>
      <c r="K33" s="77">
        <f>'POSEBNI DIO Razina 4'!K133</f>
        <v>0</v>
      </c>
      <c r="L33" s="77">
        <f>'POSEBNI DIO Razina 4'!L133</f>
        <v>0</v>
      </c>
      <c r="M33" s="77">
        <f>'POSEBNI DIO Razina 4'!N133</f>
        <v>0</v>
      </c>
      <c r="N33" s="77">
        <f>'POSEBNI DIO Razina 4'!O133</f>
        <v>0</v>
      </c>
    </row>
    <row r="34" spans="1:18" ht="15.75" thickBot="1" x14ac:dyDescent="0.3">
      <c r="A34" s="65"/>
      <c r="B34" s="6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</row>
    <row r="35" spans="1:18" ht="90.75" thickBot="1" x14ac:dyDescent="0.25">
      <c r="A35" s="56" t="s">
        <v>38</v>
      </c>
      <c r="B35" s="104" t="s">
        <v>65</v>
      </c>
      <c r="C35" s="75" t="s">
        <v>184</v>
      </c>
      <c r="D35" s="145" t="s">
        <v>154</v>
      </c>
      <c r="E35" s="128" t="s">
        <v>155</v>
      </c>
      <c r="F35" s="127" t="s">
        <v>173</v>
      </c>
      <c r="G35" s="146" t="s">
        <v>156</v>
      </c>
      <c r="H35" s="146" t="s">
        <v>159</v>
      </c>
      <c r="I35" s="127" t="s">
        <v>163</v>
      </c>
      <c r="J35" s="147" t="s">
        <v>164</v>
      </c>
      <c r="K35" s="156" t="s">
        <v>158</v>
      </c>
      <c r="L35" s="157" t="s">
        <v>165</v>
      </c>
      <c r="M35" s="158" t="s">
        <v>182</v>
      </c>
      <c r="N35" s="156" t="s">
        <v>177</v>
      </c>
      <c r="O35" s="163" t="s">
        <v>178</v>
      </c>
      <c r="P35" s="164" t="s">
        <v>179</v>
      </c>
      <c r="Q35" s="165" t="s">
        <v>180</v>
      </c>
      <c r="R35" s="166" t="s">
        <v>181</v>
      </c>
    </row>
    <row r="36" spans="1:18" x14ac:dyDescent="0.25">
      <c r="A36" s="54"/>
      <c r="B36" s="58" t="s">
        <v>103</v>
      </c>
      <c r="C36" s="76">
        <f>'POSEBNI DIO Razina 4'!C151</f>
        <v>3631360.9499999997</v>
      </c>
      <c r="D36" s="76">
        <f>'POSEBNI DIO Razina 4'!D151</f>
        <v>152000</v>
      </c>
      <c r="E36" s="76">
        <f>'POSEBNI DIO Razina 4'!E151</f>
        <v>2777035</v>
      </c>
      <c r="F36" s="76">
        <f>'POSEBNI DIO Razina 4'!F151</f>
        <v>150000</v>
      </c>
      <c r="G36" s="76">
        <f>'POSEBNI DIO Razina 4'!G151</f>
        <v>234036.95</v>
      </c>
      <c r="H36" s="76">
        <f>'POSEBNI DIO Razina 4'!H151</f>
        <v>25963.05</v>
      </c>
      <c r="I36" s="76">
        <f>'POSEBNI DIO Razina 4'!I151</f>
        <v>22068.590000000004</v>
      </c>
      <c r="J36" s="76">
        <f>'POSEBNI DIO Razina 4'!J151</f>
        <v>127055.86</v>
      </c>
      <c r="K36" s="76">
        <f>'POSEBNI DIO Razina 4'!K151</f>
        <v>69500</v>
      </c>
      <c r="L36" s="76">
        <f>'POSEBNI DIO Razina 4'!L151</f>
        <v>63701.5</v>
      </c>
      <c r="M36" s="76">
        <f>'POSEBNI DIO Razina 4'!N151</f>
        <v>5000</v>
      </c>
      <c r="N36" s="76">
        <f>'POSEBNI DIO Razina 4'!O151</f>
        <v>5000</v>
      </c>
      <c r="O36" s="76">
        <f>'POSEBNI DIO Razina 4'!S151</f>
        <v>68701.5</v>
      </c>
      <c r="P36" s="76">
        <f>'POSEBNI DIO Razina 4'!Q151</f>
        <v>74500</v>
      </c>
      <c r="Q36" s="76">
        <f>'POSEBNI DIO Razina 4'!R151</f>
        <v>172068.59</v>
      </c>
      <c r="R36" s="76">
        <f>'POSEBNI DIO Razina 4'!P151</f>
        <v>260000</v>
      </c>
    </row>
    <row r="37" spans="1:18" x14ac:dyDescent="0.25">
      <c r="A37" s="54"/>
      <c r="B37" s="59" t="s">
        <v>121</v>
      </c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</row>
    <row r="38" spans="1:18" x14ac:dyDescent="0.25">
      <c r="A38" s="54"/>
      <c r="B38" s="60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</row>
    <row r="39" spans="1:18" x14ac:dyDescent="0.25">
      <c r="A39" s="61"/>
      <c r="B39" s="58" t="s">
        <v>69</v>
      </c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</row>
    <row r="40" spans="1:18" x14ac:dyDescent="0.25">
      <c r="A40" s="61"/>
      <c r="B40" s="58" t="s">
        <v>70</v>
      </c>
      <c r="C40" s="77">
        <f>'POSEBNI DIO Razina 4'!C154</f>
        <v>3631360.9499999997</v>
      </c>
      <c r="D40" s="77">
        <f>'POSEBNI DIO Razina 4'!D154</f>
        <v>152000</v>
      </c>
      <c r="E40" s="77">
        <f>'POSEBNI DIO Razina 4'!E154</f>
        <v>2777035</v>
      </c>
      <c r="F40" s="77">
        <f>'POSEBNI DIO Razina 4'!F154</f>
        <v>150000</v>
      </c>
      <c r="G40" s="77">
        <f>'POSEBNI DIO Razina 4'!G154</f>
        <v>234036.95</v>
      </c>
      <c r="H40" s="77">
        <f>'POSEBNI DIO Razina 4'!H154</f>
        <v>25963.05</v>
      </c>
      <c r="I40" s="77">
        <f>'POSEBNI DIO Razina 4'!I154</f>
        <v>22068.590000000004</v>
      </c>
      <c r="J40" s="77">
        <f>'POSEBNI DIO Razina 4'!J154</f>
        <v>127055.86</v>
      </c>
      <c r="K40" s="77">
        <f>'POSEBNI DIO Razina 4'!K154</f>
        <v>69500</v>
      </c>
      <c r="L40" s="77">
        <f>'POSEBNI DIO Razina 4'!L154</f>
        <v>63701.5</v>
      </c>
      <c r="M40" s="77">
        <f>'POSEBNI DIO Razina 4'!N154</f>
        <v>5000</v>
      </c>
      <c r="N40" s="77">
        <f>'POSEBNI DIO Razina 4'!O154</f>
        <v>5000</v>
      </c>
    </row>
    <row r="41" spans="1:18" x14ac:dyDescent="0.25">
      <c r="A41" s="54">
        <v>3</v>
      </c>
      <c r="B41" s="58" t="s">
        <v>21</v>
      </c>
      <c r="C41" s="77">
        <f>'POSEBNI DIO Razina 4'!C155</f>
        <v>3537360.9499999997</v>
      </c>
      <c r="D41" s="77">
        <f>'POSEBNI DIO Razina 4'!D155</f>
        <v>111000</v>
      </c>
      <c r="E41" s="77">
        <f>'POSEBNI DIO Razina 4'!E155</f>
        <v>2737035</v>
      </c>
      <c r="F41" s="77">
        <f>'POSEBNI DIO Razina 4'!F155</f>
        <v>150000</v>
      </c>
      <c r="G41" s="77">
        <f>'POSEBNI DIO Razina 4'!G155</f>
        <v>234036.95</v>
      </c>
      <c r="H41" s="77">
        <f>'POSEBNI DIO Razina 4'!H155</f>
        <v>25963.05</v>
      </c>
      <c r="I41" s="77">
        <f>'POSEBNI DIO Razina 4'!I155</f>
        <v>22068.590000000004</v>
      </c>
      <c r="J41" s="77">
        <f>'POSEBNI DIO Razina 4'!J155</f>
        <v>127055.86</v>
      </c>
      <c r="K41" s="77">
        <f>'POSEBNI DIO Razina 4'!K155</f>
        <v>66500</v>
      </c>
      <c r="L41" s="77">
        <f>'POSEBNI DIO Razina 4'!L155</f>
        <v>63701.5</v>
      </c>
      <c r="M41" s="77">
        <f>'POSEBNI DIO Razina 4'!N155</f>
        <v>0</v>
      </c>
      <c r="N41" s="77">
        <f>'POSEBNI DIO Razina 4'!O155</f>
        <v>0</v>
      </c>
    </row>
    <row r="42" spans="1:18" x14ac:dyDescent="0.25">
      <c r="A42" s="54">
        <v>31</v>
      </c>
      <c r="B42" s="58" t="s">
        <v>22</v>
      </c>
      <c r="C42" s="77">
        <f>'POSEBNI DIO Razina 4'!C156</f>
        <v>3067485.4499999997</v>
      </c>
      <c r="D42" s="77">
        <f>'POSEBNI DIO Razina 4'!D156</f>
        <v>0</v>
      </c>
      <c r="E42" s="77">
        <f>'POSEBNI DIO Razina 4'!E156</f>
        <v>2683835</v>
      </c>
      <c r="F42" s="77">
        <f>'POSEBNI DIO Razina 4'!F156</f>
        <v>0</v>
      </c>
      <c r="G42" s="77">
        <f>'POSEBNI DIO Razina 4'!G156</f>
        <v>151836.95000000001</v>
      </c>
      <c r="H42" s="77">
        <f>'POSEBNI DIO Razina 4'!H156</f>
        <v>25396.799999999999</v>
      </c>
      <c r="I42" s="77">
        <f>'POSEBNI DIO Razina 4'!I156</f>
        <v>21587.280000000002</v>
      </c>
      <c r="J42" s="77">
        <f>'POSEBNI DIO Razina 4'!J156</f>
        <v>122327.92</v>
      </c>
      <c r="K42" s="77">
        <f>'POSEBNI DIO Razina 4'!K156</f>
        <v>0</v>
      </c>
      <c r="L42" s="77">
        <f>'POSEBNI DIO Razina 4'!L156</f>
        <v>62501.5</v>
      </c>
      <c r="M42" s="77">
        <f>'POSEBNI DIO Razina 4'!N156</f>
        <v>0</v>
      </c>
      <c r="N42" s="77">
        <f>'POSEBNI DIO Razina 4'!O156</f>
        <v>0</v>
      </c>
    </row>
    <row r="43" spans="1:18" x14ac:dyDescent="0.25">
      <c r="A43" s="54">
        <v>32</v>
      </c>
      <c r="B43" s="58" t="s">
        <v>40</v>
      </c>
      <c r="C43" s="77">
        <f>'POSEBNI DIO Razina 4'!C160</f>
        <v>382875.5</v>
      </c>
      <c r="D43" s="77">
        <f>'POSEBNI DIO Razina 4'!D160</f>
        <v>109600</v>
      </c>
      <c r="E43" s="77">
        <f>'POSEBNI DIO Razina 4'!E160</f>
        <v>49600</v>
      </c>
      <c r="F43" s="77">
        <f>'POSEBNI DIO Razina 4'!F160</f>
        <v>150000</v>
      </c>
      <c r="G43" s="77">
        <f>'POSEBNI DIO Razina 4'!G160</f>
        <v>200</v>
      </c>
      <c r="H43" s="77">
        <f>'POSEBNI DIO Razina 4'!H160</f>
        <v>566.25</v>
      </c>
      <c r="I43" s="77">
        <f>'POSEBNI DIO Razina 4'!I160</f>
        <v>481.31</v>
      </c>
      <c r="J43" s="77">
        <f>'POSEBNI DIO Razina 4'!J160</f>
        <v>4727.9400000000005</v>
      </c>
      <c r="K43" s="77">
        <f>'POSEBNI DIO Razina 4'!K160</f>
        <v>66500</v>
      </c>
      <c r="L43" s="77">
        <f>'POSEBNI DIO Razina 4'!L160</f>
        <v>1200</v>
      </c>
      <c r="M43" s="77">
        <f>'POSEBNI DIO Razina 4'!N160</f>
        <v>0</v>
      </c>
      <c r="N43" s="77">
        <f>'POSEBNI DIO Razina 4'!O160</f>
        <v>0</v>
      </c>
    </row>
    <row r="44" spans="1:18" x14ac:dyDescent="0.25">
      <c r="A44" s="54">
        <v>34</v>
      </c>
      <c r="B44" s="58" t="s">
        <v>99</v>
      </c>
      <c r="C44" s="77">
        <f>'POSEBNI DIO Razina 4'!C190</f>
        <v>1450</v>
      </c>
      <c r="D44" s="77">
        <f>'POSEBNI DIO Razina 4'!D190</f>
        <v>1400</v>
      </c>
      <c r="E44" s="77">
        <f>'POSEBNI DIO Razina 4'!E190</f>
        <v>50</v>
      </c>
      <c r="F44" s="77">
        <f>'POSEBNI DIO Razina 4'!F190</f>
        <v>0</v>
      </c>
      <c r="G44" s="77">
        <f>'POSEBNI DIO Razina 4'!G190</f>
        <v>0</v>
      </c>
      <c r="H44" s="77">
        <f>'POSEBNI DIO Razina 4'!H190</f>
        <v>0</v>
      </c>
      <c r="I44" s="77">
        <f>'POSEBNI DIO Razina 4'!I190</f>
        <v>0</v>
      </c>
      <c r="J44" s="77">
        <f>'POSEBNI DIO Razina 4'!J190</f>
        <v>0</v>
      </c>
      <c r="K44" s="77">
        <f>'POSEBNI DIO Razina 4'!K190</f>
        <v>0</v>
      </c>
      <c r="L44" s="77">
        <f>'POSEBNI DIO Razina 4'!L190</f>
        <v>0</v>
      </c>
      <c r="M44" s="77">
        <f>'POSEBNI DIO Razina 4'!N190</f>
        <v>0</v>
      </c>
      <c r="N44" s="77">
        <f>'POSEBNI DIO Razina 4'!O190</f>
        <v>0</v>
      </c>
    </row>
    <row r="45" spans="1:18" x14ac:dyDescent="0.25">
      <c r="A45" s="54">
        <v>37</v>
      </c>
      <c r="B45" s="58" t="s">
        <v>147</v>
      </c>
      <c r="C45" s="77">
        <f>'POSEBNI DIO Razina 4'!C193</f>
        <v>83550</v>
      </c>
      <c r="D45" s="77">
        <f>'POSEBNI DIO Razina 4'!D193</f>
        <v>0</v>
      </c>
      <c r="E45" s="77">
        <f>'POSEBNI DIO Razina 4'!E193</f>
        <v>1550</v>
      </c>
      <c r="F45" s="77">
        <f>'POSEBNI DIO Razina 4'!F193</f>
        <v>0</v>
      </c>
      <c r="G45" s="77">
        <f>'POSEBNI DIO Razina 4'!G193</f>
        <v>82000</v>
      </c>
      <c r="H45" s="77">
        <f>'POSEBNI DIO Razina 4'!H193</f>
        <v>0</v>
      </c>
      <c r="I45" s="77">
        <f>'POSEBNI DIO Razina 4'!I193</f>
        <v>0</v>
      </c>
      <c r="J45" s="77">
        <f>'POSEBNI DIO Razina 4'!J193</f>
        <v>0</v>
      </c>
      <c r="K45" s="77">
        <f>'POSEBNI DIO Razina 4'!K193</f>
        <v>0</v>
      </c>
      <c r="L45" s="77">
        <f>'POSEBNI DIO Razina 4'!L193</f>
        <v>0</v>
      </c>
      <c r="M45" s="77">
        <f>'POSEBNI DIO Razina 4'!N193</f>
        <v>0</v>
      </c>
      <c r="N45" s="77">
        <f>'POSEBNI DIO Razina 4'!O193</f>
        <v>0</v>
      </c>
    </row>
    <row r="46" spans="1:18" x14ac:dyDescent="0.25">
      <c r="A46" s="54">
        <v>38</v>
      </c>
      <c r="B46" s="58" t="s">
        <v>152</v>
      </c>
      <c r="C46" s="77">
        <f>'POSEBNI DIO Razina 4'!C195</f>
        <v>2000</v>
      </c>
      <c r="D46" s="77">
        <f>'POSEBNI DIO Razina 4'!D195</f>
        <v>0</v>
      </c>
      <c r="E46" s="77">
        <f>'POSEBNI DIO Razina 4'!E195</f>
        <v>2000</v>
      </c>
      <c r="F46" s="77">
        <f>'POSEBNI DIO Razina 4'!F195</f>
        <v>0</v>
      </c>
      <c r="G46" s="77">
        <f>'POSEBNI DIO Razina 4'!G195</f>
        <v>0</v>
      </c>
      <c r="H46" s="77">
        <f>'POSEBNI DIO Razina 4'!H195</f>
        <v>0</v>
      </c>
      <c r="I46" s="77">
        <f>'POSEBNI DIO Razina 4'!I195</f>
        <v>0</v>
      </c>
      <c r="J46" s="77">
        <f>'POSEBNI DIO Razina 4'!J195</f>
        <v>0</v>
      </c>
      <c r="K46" s="77">
        <f>'POSEBNI DIO Razina 4'!K195</f>
        <v>0</v>
      </c>
      <c r="L46" s="77">
        <f>'POSEBNI DIO Razina 4'!L195</f>
        <v>0</v>
      </c>
      <c r="M46" s="77">
        <f>'POSEBNI DIO Razina 4'!N195</f>
        <v>0</v>
      </c>
      <c r="N46" s="77">
        <f>'POSEBNI DIO Razina 4'!O195</f>
        <v>0</v>
      </c>
    </row>
    <row r="47" spans="1:18" x14ac:dyDescent="0.25">
      <c r="A47" s="65">
        <v>4</v>
      </c>
      <c r="B47" s="67" t="s">
        <v>23</v>
      </c>
      <c r="C47" s="77">
        <f>'POSEBNI DIO Razina 4'!C197</f>
        <v>94000</v>
      </c>
      <c r="D47" s="77">
        <f>'POSEBNI DIO Razina 4'!D197</f>
        <v>41000</v>
      </c>
      <c r="E47" s="77">
        <f>'POSEBNI DIO Razina 4'!E197</f>
        <v>40000</v>
      </c>
      <c r="F47" s="77">
        <f>'POSEBNI DIO Razina 4'!F197</f>
        <v>0</v>
      </c>
      <c r="G47" s="77">
        <f>'POSEBNI DIO Razina 4'!G197</f>
        <v>0</v>
      </c>
      <c r="H47" s="77">
        <f>'POSEBNI DIO Razina 4'!H197</f>
        <v>0</v>
      </c>
      <c r="I47" s="77">
        <f>'POSEBNI DIO Razina 4'!I197</f>
        <v>0</v>
      </c>
      <c r="J47" s="77">
        <f>'POSEBNI DIO Razina 4'!J197</f>
        <v>0</v>
      </c>
      <c r="K47" s="77">
        <f>'POSEBNI DIO Razina 4'!K197</f>
        <v>3000</v>
      </c>
      <c r="L47" s="77">
        <f>'POSEBNI DIO Razina 4'!L197</f>
        <v>0</v>
      </c>
      <c r="M47" s="77">
        <f>'POSEBNI DIO Razina 4'!N197</f>
        <v>5000</v>
      </c>
      <c r="N47" s="77">
        <f>'POSEBNI DIO Razina 4'!O197</f>
        <v>5000</v>
      </c>
    </row>
    <row r="48" spans="1:18" x14ac:dyDescent="0.25">
      <c r="A48" s="65">
        <v>42</v>
      </c>
      <c r="B48" s="67" t="s">
        <v>62</v>
      </c>
      <c r="C48" s="77">
        <f>'POSEBNI DIO Razina 4'!C198</f>
        <v>84000</v>
      </c>
      <c r="D48" s="77">
        <f>'POSEBNI DIO Razina 4'!D198</f>
        <v>31000</v>
      </c>
      <c r="E48" s="77">
        <f>'POSEBNI DIO Razina 4'!E198</f>
        <v>40000</v>
      </c>
      <c r="F48" s="77">
        <f>'POSEBNI DIO Razina 4'!F198</f>
        <v>0</v>
      </c>
      <c r="G48" s="77">
        <f>'POSEBNI DIO Razina 4'!G198</f>
        <v>0</v>
      </c>
      <c r="H48" s="77">
        <f>'POSEBNI DIO Razina 4'!H198</f>
        <v>0</v>
      </c>
      <c r="I48" s="77">
        <f>'POSEBNI DIO Razina 4'!I198</f>
        <v>0</v>
      </c>
      <c r="J48" s="77">
        <f>'POSEBNI DIO Razina 4'!J198</f>
        <v>0</v>
      </c>
      <c r="K48" s="77">
        <f>'POSEBNI DIO Razina 4'!K198</f>
        <v>3000</v>
      </c>
      <c r="L48" s="77">
        <f>'POSEBNI DIO Razina 4'!L198</f>
        <v>0</v>
      </c>
      <c r="M48" s="77">
        <f>'POSEBNI DIO Razina 4'!N198</f>
        <v>5000</v>
      </c>
      <c r="N48" s="77">
        <f>'POSEBNI DIO Razina 4'!O198</f>
        <v>5000</v>
      </c>
    </row>
    <row r="49" spans="1:14" x14ac:dyDescent="0.25">
      <c r="A49" s="65">
        <v>45</v>
      </c>
      <c r="B49" s="67" t="s">
        <v>149</v>
      </c>
      <c r="C49" s="77">
        <f>'POSEBNI DIO Razina 4'!C206</f>
        <v>10000</v>
      </c>
      <c r="D49" s="77">
        <f>'POSEBNI DIO Razina 4'!D206</f>
        <v>10000</v>
      </c>
      <c r="E49" s="77">
        <f>'POSEBNI DIO Razina 4'!E206</f>
        <v>0</v>
      </c>
      <c r="F49" s="77">
        <f>'POSEBNI DIO Razina 4'!F206</f>
        <v>0</v>
      </c>
      <c r="G49" s="77">
        <f>'POSEBNI DIO Razina 4'!G206</f>
        <v>0</v>
      </c>
      <c r="H49" s="77">
        <f>'POSEBNI DIO Razina 4'!H206</f>
        <v>0</v>
      </c>
      <c r="I49" s="77">
        <f>'POSEBNI DIO Razina 4'!I206</f>
        <v>0</v>
      </c>
      <c r="J49" s="77">
        <f>'POSEBNI DIO Razina 4'!J206</f>
        <v>0</v>
      </c>
      <c r="K49" s="77">
        <f>'POSEBNI DIO Razina 4'!K206</f>
        <v>0</v>
      </c>
      <c r="L49" s="77">
        <f>'POSEBNI DIO Razina 4'!L206</f>
        <v>0</v>
      </c>
      <c r="M49" s="77">
        <f>'POSEBNI DIO Razina 4'!N206</f>
        <v>0</v>
      </c>
      <c r="N49" s="77">
        <f>'POSEBNI DIO Razina 4'!O206</f>
        <v>0</v>
      </c>
    </row>
    <row r="50" spans="1:14" x14ac:dyDescent="0.25">
      <c r="A50" s="61"/>
      <c r="B50" s="58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6"/>
    </row>
    <row r="51" spans="1:14" x14ac:dyDescent="0.25">
      <c r="A51" s="54"/>
      <c r="B51" s="58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6"/>
    </row>
    <row r="52" spans="1:14" x14ac:dyDescent="0.25">
      <c r="A52" s="54"/>
      <c r="B52" s="58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8"/>
    </row>
    <row r="53" spans="1:14" x14ac:dyDescent="0.25">
      <c r="A53" s="54"/>
      <c r="B53" s="58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6"/>
    </row>
    <row r="54" spans="1:14" x14ac:dyDescent="0.25">
      <c r="A54" s="54"/>
      <c r="B54" s="5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6"/>
    </row>
    <row r="55" spans="1:14" x14ac:dyDescent="0.25">
      <c r="A55" s="65"/>
      <c r="B55" s="6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</row>
    <row r="56" spans="1:14" x14ac:dyDescent="0.25">
      <c r="A56" s="65"/>
      <c r="B56" s="6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</row>
    <row r="57" spans="1:14" x14ac:dyDescent="0.2">
      <c r="A57" s="89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</row>
    <row r="58" spans="1:14" x14ac:dyDescent="0.25">
      <c r="A58" s="54"/>
      <c r="B58" s="58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7"/>
    </row>
    <row r="59" spans="1:14" x14ac:dyDescent="0.25">
      <c r="A59" s="54"/>
      <c r="B59" s="59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</row>
    <row r="60" spans="1:14" x14ac:dyDescent="0.25">
      <c r="A60" s="54"/>
      <c r="B60" s="60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</row>
    <row r="61" spans="1:14" x14ac:dyDescent="0.25">
      <c r="A61" s="61"/>
      <c r="B61" s="58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</row>
    <row r="62" spans="1:14" x14ac:dyDescent="0.25">
      <c r="A62" s="61"/>
      <c r="B62" s="58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6"/>
    </row>
    <row r="63" spans="1:14" x14ac:dyDescent="0.25">
      <c r="A63" s="54"/>
      <c r="B63" s="58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6"/>
    </row>
    <row r="64" spans="1:14" x14ac:dyDescent="0.25">
      <c r="A64" s="54"/>
      <c r="B64" s="58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8"/>
    </row>
    <row r="65" spans="1:13" x14ac:dyDescent="0.25">
      <c r="A65" s="54"/>
      <c r="B65" s="58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6"/>
    </row>
    <row r="66" spans="1:13" x14ac:dyDescent="0.25">
      <c r="A66" s="54"/>
      <c r="B66" s="58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6"/>
    </row>
    <row r="67" spans="1:13" x14ac:dyDescent="0.25">
      <c r="A67" s="65"/>
      <c r="B67" s="6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</row>
    <row r="68" spans="1:13" x14ac:dyDescent="0.25">
      <c r="A68" s="65"/>
      <c r="B68" s="6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</row>
  </sheetData>
  <mergeCells count="1">
    <mergeCell ref="A1:M1"/>
  </mergeCells>
  <pageMargins left="0.7" right="0.7" top="0.75" bottom="0.75" header="0.3" footer="0.3"/>
  <pageSetup paperSize="8" scale="8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227"/>
  <sheetViews>
    <sheetView tabSelected="1" workbookViewId="0">
      <selection activeCell="A63" sqref="A63:XFD63"/>
    </sheetView>
  </sheetViews>
  <sheetFormatPr defaultColWidth="11.42578125" defaultRowHeight="15" x14ac:dyDescent="0.25"/>
  <cols>
    <col min="1" max="1" width="12.5703125" style="69" customWidth="1"/>
    <col min="2" max="2" width="47" style="73" customWidth="1"/>
    <col min="3" max="3" width="20.28515625" style="79" customWidth="1"/>
    <col min="4" max="4" width="16.140625" style="79" customWidth="1"/>
    <col min="5" max="5" width="15.7109375" style="79" customWidth="1"/>
    <col min="6" max="13" width="13.7109375" style="79" customWidth="1"/>
    <col min="14" max="14" width="11.42578125" style="53"/>
    <col min="15" max="15" width="14.42578125" style="79" customWidth="1"/>
    <col min="16" max="16" width="11.42578125" style="53"/>
    <col min="17" max="17" width="11.85546875" style="53" bestFit="1" customWidth="1"/>
    <col min="18" max="19" width="11.42578125" style="53"/>
    <col min="21" max="235" width="11.42578125" style="53"/>
    <col min="236" max="236" width="12.5703125" style="53" customWidth="1"/>
    <col min="237" max="237" width="39.42578125" style="53" customWidth="1"/>
    <col min="238" max="238" width="20.28515625" style="53" customWidth="1"/>
    <col min="239" max="239" width="15.7109375" style="53" customWidth="1"/>
    <col min="240" max="240" width="16.140625" style="53" customWidth="1"/>
    <col min="241" max="245" width="13.7109375" style="53" customWidth="1"/>
    <col min="246" max="246" width="21" style="53" customWidth="1"/>
    <col min="247" max="247" width="11.42578125" style="53"/>
    <col min="248" max="248" width="11.7109375" style="53" bestFit="1" customWidth="1"/>
    <col min="249" max="491" width="11.42578125" style="53"/>
    <col min="492" max="492" width="12.5703125" style="53" customWidth="1"/>
    <col min="493" max="493" width="39.42578125" style="53" customWidth="1"/>
    <col min="494" max="494" width="20.28515625" style="53" customWidth="1"/>
    <col min="495" max="495" width="15.7109375" style="53" customWidth="1"/>
    <col min="496" max="496" width="16.140625" style="53" customWidth="1"/>
    <col min="497" max="501" width="13.7109375" style="53" customWidth="1"/>
    <col min="502" max="502" width="21" style="53" customWidth="1"/>
    <col min="503" max="503" width="11.42578125" style="53"/>
    <col min="504" max="504" width="11.7109375" style="53" bestFit="1" customWidth="1"/>
    <col min="505" max="747" width="11.42578125" style="53"/>
    <col min="748" max="748" width="12.5703125" style="53" customWidth="1"/>
    <col min="749" max="749" width="39.42578125" style="53" customWidth="1"/>
    <col min="750" max="750" width="20.28515625" style="53" customWidth="1"/>
    <col min="751" max="751" width="15.7109375" style="53" customWidth="1"/>
    <col min="752" max="752" width="16.140625" style="53" customWidth="1"/>
    <col min="753" max="757" width="13.7109375" style="53" customWidth="1"/>
    <col min="758" max="758" width="21" style="53" customWidth="1"/>
    <col min="759" max="759" width="11.42578125" style="53"/>
    <col min="760" max="760" width="11.7109375" style="53" bestFit="1" customWidth="1"/>
    <col min="761" max="1003" width="11.42578125" style="53"/>
    <col min="1004" max="1004" width="12.5703125" style="53" customWidth="1"/>
    <col min="1005" max="1005" width="39.42578125" style="53" customWidth="1"/>
    <col min="1006" max="1006" width="20.28515625" style="53" customWidth="1"/>
    <col min="1007" max="1007" width="15.7109375" style="53" customWidth="1"/>
    <col min="1008" max="1008" width="16.140625" style="53" customWidth="1"/>
    <col min="1009" max="1013" width="13.7109375" style="53" customWidth="1"/>
    <col min="1014" max="1014" width="21" style="53" customWidth="1"/>
    <col min="1015" max="1015" width="11.42578125" style="53"/>
    <col min="1016" max="1016" width="11.7109375" style="53" bestFit="1" customWidth="1"/>
    <col min="1017" max="1259" width="11.42578125" style="53"/>
    <col min="1260" max="1260" width="12.5703125" style="53" customWidth="1"/>
    <col min="1261" max="1261" width="39.42578125" style="53" customWidth="1"/>
    <col min="1262" max="1262" width="20.28515625" style="53" customWidth="1"/>
    <col min="1263" max="1263" width="15.7109375" style="53" customWidth="1"/>
    <col min="1264" max="1264" width="16.140625" style="53" customWidth="1"/>
    <col min="1265" max="1269" width="13.7109375" style="53" customWidth="1"/>
    <col min="1270" max="1270" width="21" style="53" customWidth="1"/>
    <col min="1271" max="1271" width="11.42578125" style="53"/>
    <col min="1272" max="1272" width="11.7109375" style="53" bestFit="1" customWidth="1"/>
    <col min="1273" max="1515" width="11.42578125" style="53"/>
    <col min="1516" max="1516" width="12.5703125" style="53" customWidth="1"/>
    <col min="1517" max="1517" width="39.42578125" style="53" customWidth="1"/>
    <col min="1518" max="1518" width="20.28515625" style="53" customWidth="1"/>
    <col min="1519" max="1519" width="15.7109375" style="53" customWidth="1"/>
    <col min="1520" max="1520" width="16.140625" style="53" customWidth="1"/>
    <col min="1521" max="1525" width="13.7109375" style="53" customWidth="1"/>
    <col min="1526" max="1526" width="21" style="53" customWidth="1"/>
    <col min="1527" max="1527" width="11.42578125" style="53"/>
    <col min="1528" max="1528" width="11.7109375" style="53" bestFit="1" customWidth="1"/>
    <col min="1529" max="1771" width="11.42578125" style="53"/>
    <col min="1772" max="1772" width="12.5703125" style="53" customWidth="1"/>
    <col min="1773" max="1773" width="39.42578125" style="53" customWidth="1"/>
    <col min="1774" max="1774" width="20.28515625" style="53" customWidth="1"/>
    <col min="1775" max="1775" width="15.7109375" style="53" customWidth="1"/>
    <col min="1776" max="1776" width="16.140625" style="53" customWidth="1"/>
    <col min="1777" max="1781" width="13.7109375" style="53" customWidth="1"/>
    <col min="1782" max="1782" width="21" style="53" customWidth="1"/>
    <col min="1783" max="1783" width="11.42578125" style="53"/>
    <col min="1784" max="1784" width="11.7109375" style="53" bestFit="1" customWidth="1"/>
    <col min="1785" max="2027" width="11.42578125" style="53"/>
    <col min="2028" max="2028" width="12.5703125" style="53" customWidth="1"/>
    <col min="2029" max="2029" width="39.42578125" style="53" customWidth="1"/>
    <col min="2030" max="2030" width="20.28515625" style="53" customWidth="1"/>
    <col min="2031" max="2031" width="15.7109375" style="53" customWidth="1"/>
    <col min="2032" max="2032" width="16.140625" style="53" customWidth="1"/>
    <col min="2033" max="2037" width="13.7109375" style="53" customWidth="1"/>
    <col min="2038" max="2038" width="21" style="53" customWidth="1"/>
    <col min="2039" max="2039" width="11.42578125" style="53"/>
    <col min="2040" max="2040" width="11.7109375" style="53" bestFit="1" customWidth="1"/>
    <col min="2041" max="2283" width="11.42578125" style="53"/>
    <col min="2284" max="2284" width="12.5703125" style="53" customWidth="1"/>
    <col min="2285" max="2285" width="39.42578125" style="53" customWidth="1"/>
    <col min="2286" max="2286" width="20.28515625" style="53" customWidth="1"/>
    <col min="2287" max="2287" width="15.7109375" style="53" customWidth="1"/>
    <col min="2288" max="2288" width="16.140625" style="53" customWidth="1"/>
    <col min="2289" max="2293" width="13.7109375" style="53" customWidth="1"/>
    <col min="2294" max="2294" width="21" style="53" customWidth="1"/>
    <col min="2295" max="2295" width="11.42578125" style="53"/>
    <col min="2296" max="2296" width="11.7109375" style="53" bestFit="1" customWidth="1"/>
    <col min="2297" max="2539" width="11.42578125" style="53"/>
    <col min="2540" max="2540" width="12.5703125" style="53" customWidth="1"/>
    <col min="2541" max="2541" width="39.42578125" style="53" customWidth="1"/>
    <col min="2542" max="2542" width="20.28515625" style="53" customWidth="1"/>
    <col min="2543" max="2543" width="15.7109375" style="53" customWidth="1"/>
    <col min="2544" max="2544" width="16.140625" style="53" customWidth="1"/>
    <col min="2545" max="2549" width="13.7109375" style="53" customWidth="1"/>
    <col min="2550" max="2550" width="21" style="53" customWidth="1"/>
    <col min="2551" max="2551" width="11.42578125" style="53"/>
    <col min="2552" max="2552" width="11.7109375" style="53" bestFit="1" customWidth="1"/>
    <col min="2553" max="2795" width="11.42578125" style="53"/>
    <col min="2796" max="2796" width="12.5703125" style="53" customWidth="1"/>
    <col min="2797" max="2797" width="39.42578125" style="53" customWidth="1"/>
    <col min="2798" max="2798" width="20.28515625" style="53" customWidth="1"/>
    <col min="2799" max="2799" width="15.7109375" style="53" customWidth="1"/>
    <col min="2800" max="2800" width="16.140625" style="53" customWidth="1"/>
    <col min="2801" max="2805" width="13.7109375" style="53" customWidth="1"/>
    <col min="2806" max="2806" width="21" style="53" customWidth="1"/>
    <col min="2807" max="2807" width="11.42578125" style="53"/>
    <col min="2808" max="2808" width="11.7109375" style="53" bestFit="1" customWidth="1"/>
    <col min="2809" max="3051" width="11.42578125" style="53"/>
    <col min="3052" max="3052" width="12.5703125" style="53" customWidth="1"/>
    <col min="3053" max="3053" width="39.42578125" style="53" customWidth="1"/>
    <col min="3054" max="3054" width="20.28515625" style="53" customWidth="1"/>
    <col min="3055" max="3055" width="15.7109375" style="53" customWidth="1"/>
    <col min="3056" max="3056" width="16.140625" style="53" customWidth="1"/>
    <col min="3057" max="3061" width="13.7109375" style="53" customWidth="1"/>
    <col min="3062" max="3062" width="21" style="53" customWidth="1"/>
    <col min="3063" max="3063" width="11.42578125" style="53"/>
    <col min="3064" max="3064" width="11.7109375" style="53" bestFit="1" customWidth="1"/>
    <col min="3065" max="3307" width="11.42578125" style="53"/>
    <col min="3308" max="3308" width="12.5703125" style="53" customWidth="1"/>
    <col min="3309" max="3309" width="39.42578125" style="53" customWidth="1"/>
    <col min="3310" max="3310" width="20.28515625" style="53" customWidth="1"/>
    <col min="3311" max="3311" width="15.7109375" style="53" customWidth="1"/>
    <col min="3312" max="3312" width="16.140625" style="53" customWidth="1"/>
    <col min="3313" max="3317" width="13.7109375" style="53" customWidth="1"/>
    <col min="3318" max="3318" width="21" style="53" customWidth="1"/>
    <col min="3319" max="3319" width="11.42578125" style="53"/>
    <col min="3320" max="3320" width="11.7109375" style="53" bestFit="1" customWidth="1"/>
    <col min="3321" max="3563" width="11.42578125" style="53"/>
    <col min="3564" max="3564" width="12.5703125" style="53" customWidth="1"/>
    <col min="3565" max="3565" width="39.42578125" style="53" customWidth="1"/>
    <col min="3566" max="3566" width="20.28515625" style="53" customWidth="1"/>
    <col min="3567" max="3567" width="15.7109375" style="53" customWidth="1"/>
    <col min="3568" max="3568" width="16.140625" style="53" customWidth="1"/>
    <col min="3569" max="3573" width="13.7109375" style="53" customWidth="1"/>
    <col min="3574" max="3574" width="21" style="53" customWidth="1"/>
    <col min="3575" max="3575" width="11.42578125" style="53"/>
    <col min="3576" max="3576" width="11.7109375" style="53" bestFit="1" customWidth="1"/>
    <col min="3577" max="3819" width="11.42578125" style="53"/>
    <col min="3820" max="3820" width="12.5703125" style="53" customWidth="1"/>
    <col min="3821" max="3821" width="39.42578125" style="53" customWidth="1"/>
    <col min="3822" max="3822" width="20.28515625" style="53" customWidth="1"/>
    <col min="3823" max="3823" width="15.7109375" style="53" customWidth="1"/>
    <col min="3824" max="3824" width="16.140625" style="53" customWidth="1"/>
    <col min="3825" max="3829" width="13.7109375" style="53" customWidth="1"/>
    <col min="3830" max="3830" width="21" style="53" customWidth="1"/>
    <col min="3831" max="3831" width="11.42578125" style="53"/>
    <col min="3832" max="3832" width="11.7109375" style="53" bestFit="1" customWidth="1"/>
    <col min="3833" max="4075" width="11.42578125" style="53"/>
    <col min="4076" max="4076" width="12.5703125" style="53" customWidth="1"/>
    <col min="4077" max="4077" width="39.42578125" style="53" customWidth="1"/>
    <col min="4078" max="4078" width="20.28515625" style="53" customWidth="1"/>
    <col min="4079" max="4079" width="15.7109375" style="53" customWidth="1"/>
    <col min="4080" max="4080" width="16.140625" style="53" customWidth="1"/>
    <col min="4081" max="4085" width="13.7109375" style="53" customWidth="1"/>
    <col min="4086" max="4086" width="21" style="53" customWidth="1"/>
    <col min="4087" max="4087" width="11.42578125" style="53"/>
    <col min="4088" max="4088" width="11.7109375" style="53" bestFit="1" customWidth="1"/>
    <col min="4089" max="4331" width="11.42578125" style="53"/>
    <col min="4332" max="4332" width="12.5703125" style="53" customWidth="1"/>
    <col min="4333" max="4333" width="39.42578125" style="53" customWidth="1"/>
    <col min="4334" max="4334" width="20.28515625" style="53" customWidth="1"/>
    <col min="4335" max="4335" width="15.7109375" style="53" customWidth="1"/>
    <col min="4336" max="4336" width="16.140625" style="53" customWidth="1"/>
    <col min="4337" max="4341" width="13.7109375" style="53" customWidth="1"/>
    <col min="4342" max="4342" width="21" style="53" customWidth="1"/>
    <col min="4343" max="4343" width="11.42578125" style="53"/>
    <col min="4344" max="4344" width="11.7109375" style="53" bestFit="1" customWidth="1"/>
    <col min="4345" max="4587" width="11.42578125" style="53"/>
    <col min="4588" max="4588" width="12.5703125" style="53" customWidth="1"/>
    <col min="4589" max="4589" width="39.42578125" style="53" customWidth="1"/>
    <col min="4590" max="4590" width="20.28515625" style="53" customWidth="1"/>
    <col min="4591" max="4591" width="15.7109375" style="53" customWidth="1"/>
    <col min="4592" max="4592" width="16.140625" style="53" customWidth="1"/>
    <col min="4593" max="4597" width="13.7109375" style="53" customWidth="1"/>
    <col min="4598" max="4598" width="21" style="53" customWidth="1"/>
    <col min="4599" max="4599" width="11.42578125" style="53"/>
    <col min="4600" max="4600" width="11.7109375" style="53" bestFit="1" customWidth="1"/>
    <col min="4601" max="4843" width="11.42578125" style="53"/>
    <col min="4844" max="4844" width="12.5703125" style="53" customWidth="1"/>
    <col min="4845" max="4845" width="39.42578125" style="53" customWidth="1"/>
    <col min="4846" max="4846" width="20.28515625" style="53" customWidth="1"/>
    <col min="4847" max="4847" width="15.7109375" style="53" customWidth="1"/>
    <col min="4848" max="4848" width="16.140625" style="53" customWidth="1"/>
    <col min="4849" max="4853" width="13.7109375" style="53" customWidth="1"/>
    <col min="4854" max="4854" width="21" style="53" customWidth="1"/>
    <col min="4855" max="4855" width="11.42578125" style="53"/>
    <col min="4856" max="4856" width="11.7109375" style="53" bestFit="1" customWidth="1"/>
    <col min="4857" max="5099" width="11.42578125" style="53"/>
    <col min="5100" max="5100" width="12.5703125" style="53" customWidth="1"/>
    <col min="5101" max="5101" width="39.42578125" style="53" customWidth="1"/>
    <col min="5102" max="5102" width="20.28515625" style="53" customWidth="1"/>
    <col min="5103" max="5103" width="15.7109375" style="53" customWidth="1"/>
    <col min="5104" max="5104" width="16.140625" style="53" customWidth="1"/>
    <col min="5105" max="5109" width="13.7109375" style="53" customWidth="1"/>
    <col min="5110" max="5110" width="21" style="53" customWidth="1"/>
    <col min="5111" max="5111" width="11.42578125" style="53"/>
    <col min="5112" max="5112" width="11.7109375" style="53" bestFit="1" customWidth="1"/>
    <col min="5113" max="5355" width="11.42578125" style="53"/>
    <col min="5356" max="5356" width="12.5703125" style="53" customWidth="1"/>
    <col min="5357" max="5357" width="39.42578125" style="53" customWidth="1"/>
    <col min="5358" max="5358" width="20.28515625" style="53" customWidth="1"/>
    <col min="5359" max="5359" width="15.7109375" style="53" customWidth="1"/>
    <col min="5360" max="5360" width="16.140625" style="53" customWidth="1"/>
    <col min="5361" max="5365" width="13.7109375" style="53" customWidth="1"/>
    <col min="5366" max="5366" width="21" style="53" customWidth="1"/>
    <col min="5367" max="5367" width="11.42578125" style="53"/>
    <col min="5368" max="5368" width="11.7109375" style="53" bestFit="1" customWidth="1"/>
    <col min="5369" max="5611" width="11.42578125" style="53"/>
    <col min="5612" max="5612" width="12.5703125" style="53" customWidth="1"/>
    <col min="5613" max="5613" width="39.42578125" style="53" customWidth="1"/>
    <col min="5614" max="5614" width="20.28515625" style="53" customWidth="1"/>
    <col min="5615" max="5615" width="15.7109375" style="53" customWidth="1"/>
    <col min="5616" max="5616" width="16.140625" style="53" customWidth="1"/>
    <col min="5617" max="5621" width="13.7109375" style="53" customWidth="1"/>
    <col min="5622" max="5622" width="21" style="53" customWidth="1"/>
    <col min="5623" max="5623" width="11.42578125" style="53"/>
    <col min="5624" max="5624" width="11.7109375" style="53" bestFit="1" customWidth="1"/>
    <col min="5625" max="5867" width="11.42578125" style="53"/>
    <col min="5868" max="5868" width="12.5703125" style="53" customWidth="1"/>
    <col min="5869" max="5869" width="39.42578125" style="53" customWidth="1"/>
    <col min="5870" max="5870" width="20.28515625" style="53" customWidth="1"/>
    <col min="5871" max="5871" width="15.7109375" style="53" customWidth="1"/>
    <col min="5872" max="5872" width="16.140625" style="53" customWidth="1"/>
    <col min="5873" max="5877" width="13.7109375" style="53" customWidth="1"/>
    <col min="5878" max="5878" width="21" style="53" customWidth="1"/>
    <col min="5879" max="5879" width="11.42578125" style="53"/>
    <col min="5880" max="5880" width="11.7109375" style="53" bestFit="1" customWidth="1"/>
    <col min="5881" max="6123" width="11.42578125" style="53"/>
    <col min="6124" max="6124" width="12.5703125" style="53" customWidth="1"/>
    <col min="6125" max="6125" width="39.42578125" style="53" customWidth="1"/>
    <col min="6126" max="6126" width="20.28515625" style="53" customWidth="1"/>
    <col min="6127" max="6127" width="15.7109375" style="53" customWidth="1"/>
    <col min="6128" max="6128" width="16.140625" style="53" customWidth="1"/>
    <col min="6129" max="6133" width="13.7109375" style="53" customWidth="1"/>
    <col min="6134" max="6134" width="21" style="53" customWidth="1"/>
    <col min="6135" max="6135" width="11.42578125" style="53"/>
    <col min="6136" max="6136" width="11.7109375" style="53" bestFit="1" customWidth="1"/>
    <col min="6137" max="6379" width="11.42578125" style="53"/>
    <col min="6380" max="6380" width="12.5703125" style="53" customWidth="1"/>
    <col min="6381" max="6381" width="39.42578125" style="53" customWidth="1"/>
    <col min="6382" max="6382" width="20.28515625" style="53" customWidth="1"/>
    <col min="6383" max="6383" width="15.7109375" style="53" customWidth="1"/>
    <col min="6384" max="6384" width="16.140625" style="53" customWidth="1"/>
    <col min="6385" max="6389" width="13.7109375" style="53" customWidth="1"/>
    <col min="6390" max="6390" width="21" style="53" customWidth="1"/>
    <col min="6391" max="6391" width="11.42578125" style="53"/>
    <col min="6392" max="6392" width="11.7109375" style="53" bestFit="1" customWidth="1"/>
    <col min="6393" max="6635" width="11.42578125" style="53"/>
    <col min="6636" max="6636" width="12.5703125" style="53" customWidth="1"/>
    <col min="6637" max="6637" width="39.42578125" style="53" customWidth="1"/>
    <col min="6638" max="6638" width="20.28515625" style="53" customWidth="1"/>
    <col min="6639" max="6639" width="15.7109375" style="53" customWidth="1"/>
    <col min="6640" max="6640" width="16.140625" style="53" customWidth="1"/>
    <col min="6641" max="6645" width="13.7109375" style="53" customWidth="1"/>
    <col min="6646" max="6646" width="21" style="53" customWidth="1"/>
    <col min="6647" max="6647" width="11.42578125" style="53"/>
    <col min="6648" max="6648" width="11.7109375" style="53" bestFit="1" customWidth="1"/>
    <col min="6649" max="6891" width="11.42578125" style="53"/>
    <col min="6892" max="6892" width="12.5703125" style="53" customWidth="1"/>
    <col min="6893" max="6893" width="39.42578125" style="53" customWidth="1"/>
    <col min="6894" max="6894" width="20.28515625" style="53" customWidth="1"/>
    <col min="6895" max="6895" width="15.7109375" style="53" customWidth="1"/>
    <col min="6896" max="6896" width="16.140625" style="53" customWidth="1"/>
    <col min="6897" max="6901" width="13.7109375" style="53" customWidth="1"/>
    <col min="6902" max="6902" width="21" style="53" customWidth="1"/>
    <col min="6903" max="6903" width="11.42578125" style="53"/>
    <col min="6904" max="6904" width="11.7109375" style="53" bestFit="1" customWidth="1"/>
    <col min="6905" max="7147" width="11.42578125" style="53"/>
    <col min="7148" max="7148" width="12.5703125" style="53" customWidth="1"/>
    <col min="7149" max="7149" width="39.42578125" style="53" customWidth="1"/>
    <col min="7150" max="7150" width="20.28515625" style="53" customWidth="1"/>
    <col min="7151" max="7151" width="15.7109375" style="53" customWidth="1"/>
    <col min="7152" max="7152" width="16.140625" style="53" customWidth="1"/>
    <col min="7153" max="7157" width="13.7109375" style="53" customWidth="1"/>
    <col min="7158" max="7158" width="21" style="53" customWidth="1"/>
    <col min="7159" max="7159" width="11.42578125" style="53"/>
    <col min="7160" max="7160" width="11.7109375" style="53" bestFit="1" customWidth="1"/>
    <col min="7161" max="7403" width="11.42578125" style="53"/>
    <col min="7404" max="7404" width="12.5703125" style="53" customWidth="1"/>
    <col min="7405" max="7405" width="39.42578125" style="53" customWidth="1"/>
    <col min="7406" max="7406" width="20.28515625" style="53" customWidth="1"/>
    <col min="7407" max="7407" width="15.7109375" style="53" customWidth="1"/>
    <col min="7408" max="7408" width="16.140625" style="53" customWidth="1"/>
    <col min="7409" max="7413" width="13.7109375" style="53" customWidth="1"/>
    <col min="7414" max="7414" width="21" style="53" customWidth="1"/>
    <col min="7415" max="7415" width="11.42578125" style="53"/>
    <col min="7416" max="7416" width="11.7109375" style="53" bestFit="1" customWidth="1"/>
    <col min="7417" max="7659" width="11.42578125" style="53"/>
    <col min="7660" max="7660" width="12.5703125" style="53" customWidth="1"/>
    <col min="7661" max="7661" width="39.42578125" style="53" customWidth="1"/>
    <col min="7662" max="7662" width="20.28515625" style="53" customWidth="1"/>
    <col min="7663" max="7663" width="15.7109375" style="53" customWidth="1"/>
    <col min="7664" max="7664" width="16.140625" style="53" customWidth="1"/>
    <col min="7665" max="7669" width="13.7109375" style="53" customWidth="1"/>
    <col min="7670" max="7670" width="21" style="53" customWidth="1"/>
    <col min="7671" max="7671" width="11.42578125" style="53"/>
    <col min="7672" max="7672" width="11.7109375" style="53" bestFit="1" customWidth="1"/>
    <col min="7673" max="7915" width="11.42578125" style="53"/>
    <col min="7916" max="7916" width="12.5703125" style="53" customWidth="1"/>
    <col min="7917" max="7917" width="39.42578125" style="53" customWidth="1"/>
    <col min="7918" max="7918" width="20.28515625" style="53" customWidth="1"/>
    <col min="7919" max="7919" width="15.7109375" style="53" customWidth="1"/>
    <col min="7920" max="7920" width="16.140625" style="53" customWidth="1"/>
    <col min="7921" max="7925" width="13.7109375" style="53" customWidth="1"/>
    <col min="7926" max="7926" width="21" style="53" customWidth="1"/>
    <col min="7927" max="7927" width="11.42578125" style="53"/>
    <col min="7928" max="7928" width="11.7109375" style="53" bestFit="1" customWidth="1"/>
    <col min="7929" max="8171" width="11.42578125" style="53"/>
    <col min="8172" max="8172" width="12.5703125" style="53" customWidth="1"/>
    <col min="8173" max="8173" width="39.42578125" style="53" customWidth="1"/>
    <col min="8174" max="8174" width="20.28515625" style="53" customWidth="1"/>
    <col min="8175" max="8175" width="15.7109375" style="53" customWidth="1"/>
    <col min="8176" max="8176" width="16.140625" style="53" customWidth="1"/>
    <col min="8177" max="8181" width="13.7109375" style="53" customWidth="1"/>
    <col min="8182" max="8182" width="21" style="53" customWidth="1"/>
    <col min="8183" max="8183" width="11.42578125" style="53"/>
    <col min="8184" max="8184" width="11.7109375" style="53" bestFit="1" customWidth="1"/>
    <col min="8185" max="8427" width="11.42578125" style="53"/>
    <col min="8428" max="8428" width="12.5703125" style="53" customWidth="1"/>
    <col min="8429" max="8429" width="39.42578125" style="53" customWidth="1"/>
    <col min="8430" max="8430" width="20.28515625" style="53" customWidth="1"/>
    <col min="8431" max="8431" width="15.7109375" style="53" customWidth="1"/>
    <col min="8432" max="8432" width="16.140625" style="53" customWidth="1"/>
    <col min="8433" max="8437" width="13.7109375" style="53" customWidth="1"/>
    <col min="8438" max="8438" width="21" style="53" customWidth="1"/>
    <col min="8439" max="8439" width="11.42578125" style="53"/>
    <col min="8440" max="8440" width="11.7109375" style="53" bestFit="1" customWidth="1"/>
    <col min="8441" max="8683" width="11.42578125" style="53"/>
    <col min="8684" max="8684" width="12.5703125" style="53" customWidth="1"/>
    <col min="8685" max="8685" width="39.42578125" style="53" customWidth="1"/>
    <col min="8686" max="8686" width="20.28515625" style="53" customWidth="1"/>
    <col min="8687" max="8687" width="15.7109375" style="53" customWidth="1"/>
    <col min="8688" max="8688" width="16.140625" style="53" customWidth="1"/>
    <col min="8689" max="8693" width="13.7109375" style="53" customWidth="1"/>
    <col min="8694" max="8694" width="21" style="53" customWidth="1"/>
    <col min="8695" max="8695" width="11.42578125" style="53"/>
    <col min="8696" max="8696" width="11.7109375" style="53" bestFit="1" customWidth="1"/>
    <col min="8697" max="8939" width="11.42578125" style="53"/>
    <col min="8940" max="8940" width="12.5703125" style="53" customWidth="1"/>
    <col min="8941" max="8941" width="39.42578125" style="53" customWidth="1"/>
    <col min="8942" max="8942" width="20.28515625" style="53" customWidth="1"/>
    <col min="8943" max="8943" width="15.7109375" style="53" customWidth="1"/>
    <col min="8944" max="8944" width="16.140625" style="53" customWidth="1"/>
    <col min="8945" max="8949" width="13.7109375" style="53" customWidth="1"/>
    <col min="8950" max="8950" width="21" style="53" customWidth="1"/>
    <col min="8951" max="8951" width="11.42578125" style="53"/>
    <col min="8952" max="8952" width="11.7109375" style="53" bestFit="1" customWidth="1"/>
    <col min="8953" max="9195" width="11.42578125" style="53"/>
    <col min="9196" max="9196" width="12.5703125" style="53" customWidth="1"/>
    <col min="9197" max="9197" width="39.42578125" style="53" customWidth="1"/>
    <col min="9198" max="9198" width="20.28515625" style="53" customWidth="1"/>
    <col min="9199" max="9199" width="15.7109375" style="53" customWidth="1"/>
    <col min="9200" max="9200" width="16.140625" style="53" customWidth="1"/>
    <col min="9201" max="9205" width="13.7109375" style="53" customWidth="1"/>
    <col min="9206" max="9206" width="21" style="53" customWidth="1"/>
    <col min="9207" max="9207" width="11.42578125" style="53"/>
    <col min="9208" max="9208" width="11.7109375" style="53" bestFit="1" customWidth="1"/>
    <col min="9209" max="9451" width="11.42578125" style="53"/>
    <col min="9452" max="9452" width="12.5703125" style="53" customWidth="1"/>
    <col min="9453" max="9453" width="39.42578125" style="53" customWidth="1"/>
    <col min="9454" max="9454" width="20.28515625" style="53" customWidth="1"/>
    <col min="9455" max="9455" width="15.7109375" style="53" customWidth="1"/>
    <col min="9456" max="9456" width="16.140625" style="53" customWidth="1"/>
    <col min="9457" max="9461" width="13.7109375" style="53" customWidth="1"/>
    <col min="9462" max="9462" width="21" style="53" customWidth="1"/>
    <col min="9463" max="9463" width="11.42578125" style="53"/>
    <col min="9464" max="9464" width="11.7109375" style="53" bestFit="1" customWidth="1"/>
    <col min="9465" max="9707" width="11.42578125" style="53"/>
    <col min="9708" max="9708" width="12.5703125" style="53" customWidth="1"/>
    <col min="9709" max="9709" width="39.42578125" style="53" customWidth="1"/>
    <col min="9710" max="9710" width="20.28515625" style="53" customWidth="1"/>
    <col min="9711" max="9711" width="15.7109375" style="53" customWidth="1"/>
    <col min="9712" max="9712" width="16.140625" style="53" customWidth="1"/>
    <col min="9713" max="9717" width="13.7109375" style="53" customWidth="1"/>
    <col min="9718" max="9718" width="21" style="53" customWidth="1"/>
    <col min="9719" max="9719" width="11.42578125" style="53"/>
    <col min="9720" max="9720" width="11.7109375" style="53" bestFit="1" customWidth="1"/>
    <col min="9721" max="9963" width="11.42578125" style="53"/>
    <col min="9964" max="9964" width="12.5703125" style="53" customWidth="1"/>
    <col min="9965" max="9965" width="39.42578125" style="53" customWidth="1"/>
    <col min="9966" max="9966" width="20.28515625" style="53" customWidth="1"/>
    <col min="9967" max="9967" width="15.7109375" style="53" customWidth="1"/>
    <col min="9968" max="9968" width="16.140625" style="53" customWidth="1"/>
    <col min="9969" max="9973" width="13.7109375" style="53" customWidth="1"/>
    <col min="9974" max="9974" width="21" style="53" customWidth="1"/>
    <col min="9975" max="9975" width="11.42578125" style="53"/>
    <col min="9976" max="9976" width="11.7109375" style="53" bestFit="1" customWidth="1"/>
    <col min="9977" max="10219" width="11.42578125" style="53"/>
    <col min="10220" max="10220" width="12.5703125" style="53" customWidth="1"/>
    <col min="10221" max="10221" width="39.42578125" style="53" customWidth="1"/>
    <col min="10222" max="10222" width="20.28515625" style="53" customWidth="1"/>
    <col min="10223" max="10223" width="15.7109375" style="53" customWidth="1"/>
    <col min="10224" max="10224" width="16.140625" style="53" customWidth="1"/>
    <col min="10225" max="10229" width="13.7109375" style="53" customWidth="1"/>
    <col min="10230" max="10230" width="21" style="53" customWidth="1"/>
    <col min="10231" max="10231" width="11.42578125" style="53"/>
    <col min="10232" max="10232" width="11.7109375" style="53" bestFit="1" customWidth="1"/>
    <col min="10233" max="10475" width="11.42578125" style="53"/>
    <col min="10476" max="10476" width="12.5703125" style="53" customWidth="1"/>
    <col min="10477" max="10477" width="39.42578125" style="53" customWidth="1"/>
    <col min="10478" max="10478" width="20.28515625" style="53" customWidth="1"/>
    <col min="10479" max="10479" width="15.7109375" style="53" customWidth="1"/>
    <col min="10480" max="10480" width="16.140625" style="53" customWidth="1"/>
    <col min="10481" max="10485" width="13.7109375" style="53" customWidth="1"/>
    <col min="10486" max="10486" width="21" style="53" customWidth="1"/>
    <col min="10487" max="10487" width="11.42578125" style="53"/>
    <col min="10488" max="10488" width="11.7109375" style="53" bestFit="1" customWidth="1"/>
    <col min="10489" max="10731" width="11.42578125" style="53"/>
    <col min="10732" max="10732" width="12.5703125" style="53" customWidth="1"/>
    <col min="10733" max="10733" width="39.42578125" style="53" customWidth="1"/>
    <col min="10734" max="10734" width="20.28515625" style="53" customWidth="1"/>
    <col min="10735" max="10735" width="15.7109375" style="53" customWidth="1"/>
    <col min="10736" max="10736" width="16.140625" style="53" customWidth="1"/>
    <col min="10737" max="10741" width="13.7109375" style="53" customWidth="1"/>
    <col min="10742" max="10742" width="21" style="53" customWidth="1"/>
    <col min="10743" max="10743" width="11.42578125" style="53"/>
    <col min="10744" max="10744" width="11.7109375" style="53" bestFit="1" customWidth="1"/>
    <col min="10745" max="10987" width="11.42578125" style="53"/>
    <col min="10988" max="10988" width="12.5703125" style="53" customWidth="1"/>
    <col min="10989" max="10989" width="39.42578125" style="53" customWidth="1"/>
    <col min="10990" max="10990" width="20.28515625" style="53" customWidth="1"/>
    <col min="10991" max="10991" width="15.7109375" style="53" customWidth="1"/>
    <col min="10992" max="10992" width="16.140625" style="53" customWidth="1"/>
    <col min="10993" max="10997" width="13.7109375" style="53" customWidth="1"/>
    <col min="10998" max="10998" width="21" style="53" customWidth="1"/>
    <col min="10999" max="10999" width="11.42578125" style="53"/>
    <col min="11000" max="11000" width="11.7109375" style="53" bestFit="1" customWidth="1"/>
    <col min="11001" max="11243" width="11.42578125" style="53"/>
    <col min="11244" max="11244" width="12.5703125" style="53" customWidth="1"/>
    <col min="11245" max="11245" width="39.42578125" style="53" customWidth="1"/>
    <col min="11246" max="11246" width="20.28515625" style="53" customWidth="1"/>
    <col min="11247" max="11247" width="15.7109375" style="53" customWidth="1"/>
    <col min="11248" max="11248" width="16.140625" style="53" customWidth="1"/>
    <col min="11249" max="11253" width="13.7109375" style="53" customWidth="1"/>
    <col min="11254" max="11254" width="21" style="53" customWidth="1"/>
    <col min="11255" max="11255" width="11.42578125" style="53"/>
    <col min="11256" max="11256" width="11.7109375" style="53" bestFit="1" customWidth="1"/>
    <col min="11257" max="11499" width="11.42578125" style="53"/>
    <col min="11500" max="11500" width="12.5703125" style="53" customWidth="1"/>
    <col min="11501" max="11501" width="39.42578125" style="53" customWidth="1"/>
    <col min="11502" max="11502" width="20.28515625" style="53" customWidth="1"/>
    <col min="11503" max="11503" width="15.7109375" style="53" customWidth="1"/>
    <col min="11504" max="11504" width="16.140625" style="53" customWidth="1"/>
    <col min="11505" max="11509" width="13.7109375" style="53" customWidth="1"/>
    <col min="11510" max="11510" width="21" style="53" customWidth="1"/>
    <col min="11511" max="11511" width="11.42578125" style="53"/>
    <col min="11512" max="11512" width="11.7109375" style="53" bestFit="1" customWidth="1"/>
    <col min="11513" max="11755" width="11.42578125" style="53"/>
    <col min="11756" max="11756" width="12.5703125" style="53" customWidth="1"/>
    <col min="11757" max="11757" width="39.42578125" style="53" customWidth="1"/>
    <col min="11758" max="11758" width="20.28515625" style="53" customWidth="1"/>
    <col min="11759" max="11759" width="15.7109375" style="53" customWidth="1"/>
    <col min="11760" max="11760" width="16.140625" style="53" customWidth="1"/>
    <col min="11761" max="11765" width="13.7109375" style="53" customWidth="1"/>
    <col min="11766" max="11766" width="21" style="53" customWidth="1"/>
    <col min="11767" max="11767" width="11.42578125" style="53"/>
    <col min="11768" max="11768" width="11.7109375" style="53" bestFit="1" customWidth="1"/>
    <col min="11769" max="12011" width="11.42578125" style="53"/>
    <col min="12012" max="12012" width="12.5703125" style="53" customWidth="1"/>
    <col min="12013" max="12013" width="39.42578125" style="53" customWidth="1"/>
    <col min="12014" max="12014" width="20.28515625" style="53" customWidth="1"/>
    <col min="12015" max="12015" width="15.7109375" style="53" customWidth="1"/>
    <col min="12016" max="12016" width="16.140625" style="53" customWidth="1"/>
    <col min="12017" max="12021" width="13.7109375" style="53" customWidth="1"/>
    <col min="12022" max="12022" width="21" style="53" customWidth="1"/>
    <col min="12023" max="12023" width="11.42578125" style="53"/>
    <col min="12024" max="12024" width="11.7109375" style="53" bestFit="1" customWidth="1"/>
    <col min="12025" max="12267" width="11.42578125" style="53"/>
    <col min="12268" max="12268" width="12.5703125" style="53" customWidth="1"/>
    <col min="12269" max="12269" width="39.42578125" style="53" customWidth="1"/>
    <col min="12270" max="12270" width="20.28515625" style="53" customWidth="1"/>
    <col min="12271" max="12271" width="15.7109375" style="53" customWidth="1"/>
    <col min="12272" max="12272" width="16.140625" style="53" customWidth="1"/>
    <col min="12273" max="12277" width="13.7109375" style="53" customWidth="1"/>
    <col min="12278" max="12278" width="21" style="53" customWidth="1"/>
    <col min="12279" max="12279" width="11.42578125" style="53"/>
    <col min="12280" max="12280" width="11.7109375" style="53" bestFit="1" customWidth="1"/>
    <col min="12281" max="12523" width="11.42578125" style="53"/>
    <col min="12524" max="12524" width="12.5703125" style="53" customWidth="1"/>
    <col min="12525" max="12525" width="39.42578125" style="53" customWidth="1"/>
    <col min="12526" max="12526" width="20.28515625" style="53" customWidth="1"/>
    <col min="12527" max="12527" width="15.7109375" style="53" customWidth="1"/>
    <col min="12528" max="12528" width="16.140625" style="53" customWidth="1"/>
    <col min="12529" max="12533" width="13.7109375" style="53" customWidth="1"/>
    <col min="12534" max="12534" width="21" style="53" customWidth="1"/>
    <col min="12535" max="12535" width="11.42578125" style="53"/>
    <col min="12536" max="12536" width="11.7109375" style="53" bestFit="1" customWidth="1"/>
    <col min="12537" max="12779" width="11.42578125" style="53"/>
    <col min="12780" max="12780" width="12.5703125" style="53" customWidth="1"/>
    <col min="12781" max="12781" width="39.42578125" style="53" customWidth="1"/>
    <col min="12782" max="12782" width="20.28515625" style="53" customWidth="1"/>
    <col min="12783" max="12783" width="15.7109375" style="53" customWidth="1"/>
    <col min="12784" max="12784" width="16.140625" style="53" customWidth="1"/>
    <col min="12785" max="12789" width="13.7109375" style="53" customWidth="1"/>
    <col min="12790" max="12790" width="21" style="53" customWidth="1"/>
    <col min="12791" max="12791" width="11.42578125" style="53"/>
    <col min="12792" max="12792" width="11.7109375" style="53" bestFit="1" customWidth="1"/>
    <col min="12793" max="13035" width="11.42578125" style="53"/>
    <col min="13036" max="13036" width="12.5703125" style="53" customWidth="1"/>
    <col min="13037" max="13037" width="39.42578125" style="53" customWidth="1"/>
    <col min="13038" max="13038" width="20.28515625" style="53" customWidth="1"/>
    <col min="13039" max="13039" width="15.7109375" style="53" customWidth="1"/>
    <col min="13040" max="13040" width="16.140625" style="53" customWidth="1"/>
    <col min="13041" max="13045" width="13.7109375" style="53" customWidth="1"/>
    <col min="13046" max="13046" width="21" style="53" customWidth="1"/>
    <col min="13047" max="13047" width="11.42578125" style="53"/>
    <col min="13048" max="13048" width="11.7109375" style="53" bestFit="1" customWidth="1"/>
    <col min="13049" max="13291" width="11.42578125" style="53"/>
    <col min="13292" max="13292" width="12.5703125" style="53" customWidth="1"/>
    <col min="13293" max="13293" width="39.42578125" style="53" customWidth="1"/>
    <col min="13294" max="13294" width="20.28515625" style="53" customWidth="1"/>
    <col min="13295" max="13295" width="15.7109375" style="53" customWidth="1"/>
    <col min="13296" max="13296" width="16.140625" style="53" customWidth="1"/>
    <col min="13297" max="13301" width="13.7109375" style="53" customWidth="1"/>
    <col min="13302" max="13302" width="21" style="53" customWidth="1"/>
    <col min="13303" max="13303" width="11.42578125" style="53"/>
    <col min="13304" max="13304" width="11.7109375" style="53" bestFit="1" customWidth="1"/>
    <col min="13305" max="13547" width="11.42578125" style="53"/>
    <col min="13548" max="13548" width="12.5703125" style="53" customWidth="1"/>
    <col min="13549" max="13549" width="39.42578125" style="53" customWidth="1"/>
    <col min="13550" max="13550" width="20.28515625" style="53" customWidth="1"/>
    <col min="13551" max="13551" width="15.7109375" style="53" customWidth="1"/>
    <col min="13552" max="13552" width="16.140625" style="53" customWidth="1"/>
    <col min="13553" max="13557" width="13.7109375" style="53" customWidth="1"/>
    <col min="13558" max="13558" width="21" style="53" customWidth="1"/>
    <col min="13559" max="13559" width="11.42578125" style="53"/>
    <col min="13560" max="13560" width="11.7109375" style="53" bestFit="1" customWidth="1"/>
    <col min="13561" max="13803" width="11.42578125" style="53"/>
    <col min="13804" max="13804" width="12.5703125" style="53" customWidth="1"/>
    <col min="13805" max="13805" width="39.42578125" style="53" customWidth="1"/>
    <col min="13806" max="13806" width="20.28515625" style="53" customWidth="1"/>
    <col min="13807" max="13807" width="15.7109375" style="53" customWidth="1"/>
    <col min="13808" max="13808" width="16.140625" style="53" customWidth="1"/>
    <col min="13809" max="13813" width="13.7109375" style="53" customWidth="1"/>
    <col min="13814" max="13814" width="21" style="53" customWidth="1"/>
    <col min="13815" max="13815" width="11.42578125" style="53"/>
    <col min="13816" max="13816" width="11.7109375" style="53" bestFit="1" customWidth="1"/>
    <col min="13817" max="14059" width="11.42578125" style="53"/>
    <col min="14060" max="14060" width="12.5703125" style="53" customWidth="1"/>
    <col min="14061" max="14061" width="39.42578125" style="53" customWidth="1"/>
    <col min="14062" max="14062" width="20.28515625" style="53" customWidth="1"/>
    <col min="14063" max="14063" width="15.7109375" style="53" customWidth="1"/>
    <col min="14064" max="14064" width="16.140625" style="53" customWidth="1"/>
    <col min="14065" max="14069" width="13.7109375" style="53" customWidth="1"/>
    <col min="14070" max="14070" width="21" style="53" customWidth="1"/>
    <col min="14071" max="14071" width="11.42578125" style="53"/>
    <col min="14072" max="14072" width="11.7109375" style="53" bestFit="1" customWidth="1"/>
    <col min="14073" max="14315" width="11.42578125" style="53"/>
    <col min="14316" max="14316" width="12.5703125" style="53" customWidth="1"/>
    <col min="14317" max="14317" width="39.42578125" style="53" customWidth="1"/>
    <col min="14318" max="14318" width="20.28515625" style="53" customWidth="1"/>
    <col min="14319" max="14319" width="15.7109375" style="53" customWidth="1"/>
    <col min="14320" max="14320" width="16.140625" style="53" customWidth="1"/>
    <col min="14321" max="14325" width="13.7109375" style="53" customWidth="1"/>
    <col min="14326" max="14326" width="21" style="53" customWidth="1"/>
    <col min="14327" max="14327" width="11.42578125" style="53"/>
    <col min="14328" max="14328" width="11.7109375" style="53" bestFit="1" customWidth="1"/>
    <col min="14329" max="14571" width="11.42578125" style="53"/>
    <col min="14572" max="14572" width="12.5703125" style="53" customWidth="1"/>
    <col min="14573" max="14573" width="39.42578125" style="53" customWidth="1"/>
    <col min="14574" max="14574" width="20.28515625" style="53" customWidth="1"/>
    <col min="14575" max="14575" width="15.7109375" style="53" customWidth="1"/>
    <col min="14576" max="14576" width="16.140625" style="53" customWidth="1"/>
    <col min="14577" max="14581" width="13.7109375" style="53" customWidth="1"/>
    <col min="14582" max="14582" width="21" style="53" customWidth="1"/>
    <col min="14583" max="14583" width="11.42578125" style="53"/>
    <col min="14584" max="14584" width="11.7109375" style="53" bestFit="1" customWidth="1"/>
    <col min="14585" max="14827" width="11.42578125" style="53"/>
    <col min="14828" max="14828" width="12.5703125" style="53" customWidth="1"/>
    <col min="14829" max="14829" width="39.42578125" style="53" customWidth="1"/>
    <col min="14830" max="14830" width="20.28515625" style="53" customWidth="1"/>
    <col min="14831" max="14831" width="15.7109375" style="53" customWidth="1"/>
    <col min="14832" max="14832" width="16.140625" style="53" customWidth="1"/>
    <col min="14833" max="14837" width="13.7109375" style="53" customWidth="1"/>
    <col min="14838" max="14838" width="21" style="53" customWidth="1"/>
    <col min="14839" max="14839" width="11.42578125" style="53"/>
    <col min="14840" max="14840" width="11.7109375" style="53" bestFit="1" customWidth="1"/>
    <col min="14841" max="15083" width="11.42578125" style="53"/>
    <col min="15084" max="15084" width="12.5703125" style="53" customWidth="1"/>
    <col min="15085" max="15085" width="39.42578125" style="53" customWidth="1"/>
    <col min="15086" max="15086" width="20.28515625" style="53" customWidth="1"/>
    <col min="15087" max="15087" width="15.7109375" style="53" customWidth="1"/>
    <col min="15088" max="15088" width="16.140625" style="53" customWidth="1"/>
    <col min="15089" max="15093" width="13.7109375" style="53" customWidth="1"/>
    <col min="15094" max="15094" width="21" style="53" customWidth="1"/>
    <col min="15095" max="15095" width="11.42578125" style="53"/>
    <col min="15096" max="15096" width="11.7109375" style="53" bestFit="1" customWidth="1"/>
    <col min="15097" max="15339" width="11.42578125" style="53"/>
    <col min="15340" max="15340" width="12.5703125" style="53" customWidth="1"/>
    <col min="15341" max="15341" width="39.42578125" style="53" customWidth="1"/>
    <col min="15342" max="15342" width="20.28515625" style="53" customWidth="1"/>
    <col min="15343" max="15343" width="15.7109375" style="53" customWidth="1"/>
    <col min="15344" max="15344" width="16.140625" style="53" customWidth="1"/>
    <col min="15345" max="15349" width="13.7109375" style="53" customWidth="1"/>
    <col min="15350" max="15350" width="21" style="53" customWidth="1"/>
    <col min="15351" max="15351" width="11.42578125" style="53"/>
    <col min="15352" max="15352" width="11.7109375" style="53" bestFit="1" customWidth="1"/>
    <col min="15353" max="15595" width="11.42578125" style="53"/>
    <col min="15596" max="15596" width="12.5703125" style="53" customWidth="1"/>
    <col min="15597" max="15597" width="39.42578125" style="53" customWidth="1"/>
    <col min="15598" max="15598" width="20.28515625" style="53" customWidth="1"/>
    <col min="15599" max="15599" width="15.7109375" style="53" customWidth="1"/>
    <col min="15600" max="15600" width="16.140625" style="53" customWidth="1"/>
    <col min="15601" max="15605" width="13.7109375" style="53" customWidth="1"/>
    <col min="15606" max="15606" width="21" style="53" customWidth="1"/>
    <col min="15607" max="15607" width="11.42578125" style="53"/>
    <col min="15608" max="15608" width="11.7109375" style="53" bestFit="1" customWidth="1"/>
    <col min="15609" max="15851" width="11.42578125" style="53"/>
    <col min="15852" max="15852" width="12.5703125" style="53" customWidth="1"/>
    <col min="15853" max="15853" width="39.42578125" style="53" customWidth="1"/>
    <col min="15854" max="15854" width="20.28515625" style="53" customWidth="1"/>
    <col min="15855" max="15855" width="15.7109375" style="53" customWidth="1"/>
    <col min="15856" max="15856" width="16.140625" style="53" customWidth="1"/>
    <col min="15857" max="15861" width="13.7109375" style="53" customWidth="1"/>
    <col min="15862" max="15862" width="21" style="53" customWidth="1"/>
    <col min="15863" max="15863" width="11.42578125" style="53"/>
    <col min="15864" max="15864" width="11.7109375" style="53" bestFit="1" customWidth="1"/>
    <col min="15865" max="16107" width="11.42578125" style="53"/>
    <col min="16108" max="16108" width="12.5703125" style="53" customWidth="1"/>
    <col min="16109" max="16109" width="39.42578125" style="53" customWidth="1"/>
    <col min="16110" max="16110" width="20.28515625" style="53" customWidth="1"/>
    <col min="16111" max="16111" width="15.7109375" style="53" customWidth="1"/>
    <col min="16112" max="16112" width="16.140625" style="53" customWidth="1"/>
    <col min="16113" max="16117" width="13.7109375" style="53" customWidth="1"/>
    <col min="16118" max="16118" width="21" style="53" customWidth="1"/>
    <col min="16119" max="16119" width="11.42578125" style="53"/>
    <col min="16120" max="16120" width="11.7109375" style="53" bestFit="1" customWidth="1"/>
    <col min="16121" max="16384" width="11.42578125" style="53"/>
  </cols>
  <sheetData>
    <row r="1" spans="1:19" ht="18" customHeight="1" x14ac:dyDescent="0.25">
      <c r="A1" s="204" t="s">
        <v>183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1:19" ht="12.75" customHeight="1" thickBot="1" x14ac:dyDescent="0.3">
      <c r="A2" s="54"/>
      <c r="B2" s="55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O2" s="74"/>
    </row>
    <row r="3" spans="1:19" s="57" customFormat="1" ht="90.75" customHeight="1" thickBot="1" x14ac:dyDescent="0.25">
      <c r="A3" s="56" t="s">
        <v>38</v>
      </c>
      <c r="B3" s="104" t="s">
        <v>65</v>
      </c>
      <c r="C3" s="75" t="s">
        <v>148</v>
      </c>
      <c r="D3" s="145" t="s">
        <v>154</v>
      </c>
      <c r="E3" s="128" t="s">
        <v>155</v>
      </c>
      <c r="F3" s="127" t="s">
        <v>173</v>
      </c>
      <c r="G3" s="146" t="s">
        <v>156</v>
      </c>
      <c r="H3" s="146" t="s">
        <v>159</v>
      </c>
      <c r="I3" s="127" t="s">
        <v>163</v>
      </c>
      <c r="J3" s="147" t="s">
        <v>164</v>
      </c>
      <c r="K3" s="156" t="s">
        <v>158</v>
      </c>
      <c r="L3" s="157" t="s">
        <v>165</v>
      </c>
      <c r="M3" s="206" t="s">
        <v>192</v>
      </c>
      <c r="N3" s="158" t="s">
        <v>157</v>
      </c>
      <c r="O3" s="156" t="s">
        <v>176</v>
      </c>
      <c r="P3" s="166" t="s">
        <v>181</v>
      </c>
      <c r="Q3" s="164" t="s">
        <v>179</v>
      </c>
      <c r="R3" s="165" t="s">
        <v>180</v>
      </c>
      <c r="S3" s="163" t="s">
        <v>178</v>
      </c>
    </row>
    <row r="4" spans="1:19" ht="15.75" thickBot="1" x14ac:dyDescent="0.3">
      <c r="A4" s="54"/>
      <c r="B4" s="58" t="s">
        <v>103</v>
      </c>
      <c r="C4" s="76">
        <f t="shared" ref="C4:I4" si="0">C7</f>
        <v>3631463.4999999995</v>
      </c>
      <c r="D4" s="76">
        <f t="shared" si="0"/>
        <v>152000</v>
      </c>
      <c r="E4" s="76">
        <f t="shared" si="0"/>
        <v>2777035</v>
      </c>
      <c r="F4" s="76">
        <f t="shared" si="0"/>
        <v>150000</v>
      </c>
      <c r="G4" s="76">
        <f t="shared" si="0"/>
        <v>236340</v>
      </c>
      <c r="H4" s="76">
        <f t="shared" si="0"/>
        <v>25933.05</v>
      </c>
      <c r="I4" s="76">
        <f t="shared" si="0"/>
        <v>22043.090000000004</v>
      </c>
      <c r="J4" s="76">
        <f t="shared" ref="J4:O4" si="1">J7</f>
        <v>124910.86</v>
      </c>
      <c r="K4" s="76">
        <f t="shared" si="1"/>
        <v>69500</v>
      </c>
      <c r="L4" s="76">
        <f t="shared" si="1"/>
        <v>50445.5</v>
      </c>
      <c r="M4" s="76">
        <f t="shared" si="1"/>
        <v>13256</v>
      </c>
      <c r="N4" s="76">
        <f t="shared" si="1"/>
        <v>5000</v>
      </c>
      <c r="O4" s="76">
        <f t="shared" si="1"/>
        <v>5000</v>
      </c>
      <c r="P4" s="162">
        <f>SUM(G4+H4+M4)</f>
        <v>275529.05</v>
      </c>
      <c r="Q4" s="160">
        <f>SUM(K4+O4)</f>
        <v>74500</v>
      </c>
      <c r="R4" s="161">
        <f>SUM(F4+I4)</f>
        <v>172043.09</v>
      </c>
      <c r="S4" s="159">
        <f>SUM(N4+L4)</f>
        <v>55445.5</v>
      </c>
    </row>
    <row r="5" spans="1:19" s="57" customFormat="1" x14ac:dyDescent="0.25">
      <c r="A5" s="54"/>
      <c r="B5" s="59" t="s">
        <v>121</v>
      </c>
      <c r="C5" s="76"/>
      <c r="D5" s="76"/>
      <c r="E5" s="76"/>
      <c r="F5" s="76"/>
      <c r="G5" s="76"/>
      <c r="H5" s="76"/>
      <c r="I5" s="76"/>
      <c r="J5" s="76">
        <f>SUM(H4:J4)</f>
        <v>172887</v>
      </c>
      <c r="K5" s="76"/>
      <c r="L5" s="76"/>
      <c r="M5" s="76">
        <f>SUM(L4:M4)</f>
        <v>63701.5</v>
      </c>
      <c r="O5" s="76"/>
    </row>
    <row r="6" spans="1:19" s="57" customFormat="1" x14ac:dyDescent="0.25">
      <c r="A6" s="61"/>
      <c r="B6" s="58" t="s">
        <v>69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O6" s="76"/>
      <c r="Q6" s="103"/>
    </row>
    <row r="7" spans="1:19" s="57" customFormat="1" ht="12.75" customHeight="1" x14ac:dyDescent="0.25">
      <c r="A7" s="61"/>
      <c r="B7" s="58" t="s">
        <v>70</v>
      </c>
      <c r="C7" s="76">
        <f>SUM(D7:O7)</f>
        <v>3631463.4999999995</v>
      </c>
      <c r="D7" s="76">
        <f>D8+D50</f>
        <v>152000</v>
      </c>
      <c r="E7" s="76">
        <f t="shared" ref="E7:P7" si="2">E8+E50</f>
        <v>2777035</v>
      </c>
      <c r="F7" s="76">
        <f t="shared" si="2"/>
        <v>150000</v>
      </c>
      <c r="G7" s="76">
        <f t="shared" si="2"/>
        <v>236340</v>
      </c>
      <c r="H7" s="76">
        <f t="shared" si="2"/>
        <v>25933.05</v>
      </c>
      <c r="I7" s="76">
        <f t="shared" si="2"/>
        <v>22043.090000000004</v>
      </c>
      <c r="J7" s="76">
        <f t="shared" si="2"/>
        <v>124910.86</v>
      </c>
      <c r="K7" s="76">
        <f t="shared" si="2"/>
        <v>69500</v>
      </c>
      <c r="L7" s="76">
        <f t="shared" si="2"/>
        <v>50445.5</v>
      </c>
      <c r="M7" s="76">
        <f t="shared" si="2"/>
        <v>13256</v>
      </c>
      <c r="N7" s="76">
        <f t="shared" si="2"/>
        <v>5000</v>
      </c>
      <c r="O7" s="76">
        <f t="shared" si="2"/>
        <v>5000</v>
      </c>
      <c r="P7" s="76">
        <f t="shared" si="2"/>
        <v>262273.05</v>
      </c>
      <c r="Q7" s="103">
        <f>SUM(O7+K7)</f>
        <v>74500</v>
      </c>
      <c r="R7" s="103">
        <f>SUM(I7+F7)</f>
        <v>172043.09</v>
      </c>
      <c r="S7" s="103">
        <f t="shared" ref="S7:S38" si="3">SUM(N7+L7)</f>
        <v>55445.5</v>
      </c>
    </row>
    <row r="8" spans="1:19" s="57" customFormat="1" x14ac:dyDescent="0.25">
      <c r="A8" s="54">
        <v>3</v>
      </c>
      <c r="B8" s="58" t="s">
        <v>21</v>
      </c>
      <c r="C8" s="76">
        <f t="shared" ref="C8:C38" si="4">SUM(D8:O8)</f>
        <v>3537463.4999999995</v>
      </c>
      <c r="D8" s="76">
        <f>SUM(D9+D13+D43+D46+D48)</f>
        <v>111000</v>
      </c>
      <c r="E8" s="76">
        <f t="shared" ref="E8:P8" si="5">SUM(E9+E13+E43+E46+E48)</f>
        <v>2737035</v>
      </c>
      <c r="F8" s="76">
        <f t="shared" si="5"/>
        <v>150000</v>
      </c>
      <c r="G8" s="76">
        <f t="shared" si="5"/>
        <v>236340</v>
      </c>
      <c r="H8" s="76">
        <f t="shared" si="5"/>
        <v>25933.05</v>
      </c>
      <c r="I8" s="76">
        <f t="shared" si="5"/>
        <v>22043.090000000004</v>
      </c>
      <c r="J8" s="76">
        <f>SUM(J9+J13+J43+J46+J48)</f>
        <v>124910.86</v>
      </c>
      <c r="K8" s="76">
        <f t="shared" si="5"/>
        <v>66500</v>
      </c>
      <c r="L8" s="76">
        <f t="shared" si="5"/>
        <v>50445.5</v>
      </c>
      <c r="M8" s="76">
        <f t="shared" si="5"/>
        <v>13256</v>
      </c>
      <c r="N8" s="76">
        <f t="shared" si="5"/>
        <v>0</v>
      </c>
      <c r="O8" s="76">
        <f t="shared" si="5"/>
        <v>0</v>
      </c>
      <c r="P8" s="76">
        <f t="shared" si="5"/>
        <v>262273.05</v>
      </c>
      <c r="Q8" s="103">
        <f t="shared" ref="Q8:Q60" si="6">SUM(O8+K8)</f>
        <v>66500</v>
      </c>
      <c r="R8" s="103">
        <f t="shared" ref="R8:R60" si="7">SUM(I8+F8)</f>
        <v>172043.09</v>
      </c>
      <c r="S8" s="103">
        <f t="shared" si="3"/>
        <v>50445.5</v>
      </c>
    </row>
    <row r="9" spans="1:19" s="57" customFormat="1" x14ac:dyDescent="0.25">
      <c r="A9" s="54">
        <v>31</v>
      </c>
      <c r="B9" s="58" t="s">
        <v>22</v>
      </c>
      <c r="C9" s="76">
        <f>SUM(D9:O9)</f>
        <v>3069968.4999999995</v>
      </c>
      <c r="D9" s="76">
        <f>SUM(D10:D12)</f>
        <v>0</v>
      </c>
      <c r="E9" s="76">
        <f t="shared" ref="E9:P9" si="8">SUM(E10:E12)</f>
        <v>2683835</v>
      </c>
      <c r="F9" s="76">
        <f t="shared" si="8"/>
        <v>0</v>
      </c>
      <c r="G9" s="76">
        <f t="shared" si="8"/>
        <v>154320</v>
      </c>
      <c r="H9" s="76">
        <f t="shared" si="8"/>
        <v>25396.799999999999</v>
      </c>
      <c r="I9" s="76">
        <f t="shared" si="8"/>
        <v>21587.280000000002</v>
      </c>
      <c r="J9" s="76">
        <f>SUM(J10:J12)</f>
        <v>122327.92</v>
      </c>
      <c r="K9" s="76">
        <f t="shared" si="8"/>
        <v>0</v>
      </c>
      <c r="L9" s="76">
        <f t="shared" si="8"/>
        <v>49245.5</v>
      </c>
      <c r="M9" s="76">
        <f t="shared" si="8"/>
        <v>13256</v>
      </c>
      <c r="N9" s="76">
        <f t="shared" si="8"/>
        <v>0</v>
      </c>
      <c r="O9" s="76">
        <f t="shared" si="8"/>
        <v>0</v>
      </c>
      <c r="P9" s="76">
        <f t="shared" si="8"/>
        <v>179716.8</v>
      </c>
      <c r="Q9" s="103">
        <f t="shared" si="6"/>
        <v>0</v>
      </c>
      <c r="R9" s="103">
        <f t="shared" si="7"/>
        <v>21587.280000000002</v>
      </c>
      <c r="S9" s="103">
        <f t="shared" si="3"/>
        <v>49245.5</v>
      </c>
    </row>
    <row r="10" spans="1:19" x14ac:dyDescent="0.25">
      <c r="A10" s="62">
        <v>3111</v>
      </c>
      <c r="B10" s="60" t="s">
        <v>71</v>
      </c>
      <c r="C10" s="77">
        <f t="shared" si="4"/>
        <v>2568091.5</v>
      </c>
      <c r="D10" s="77">
        <v>0</v>
      </c>
      <c r="E10" s="77">
        <v>2247970</v>
      </c>
      <c r="F10" s="77">
        <v>0</v>
      </c>
      <c r="G10" s="63">
        <v>131500</v>
      </c>
      <c r="H10" s="77">
        <v>20801.25</v>
      </c>
      <c r="I10" s="63">
        <v>17681.060000000001</v>
      </c>
      <c r="J10" s="63">
        <v>100192.69</v>
      </c>
      <c r="K10" s="77">
        <v>0</v>
      </c>
      <c r="L10" s="77">
        <v>38585.5</v>
      </c>
      <c r="M10" s="77">
        <v>11361</v>
      </c>
      <c r="N10" s="53">
        <v>0</v>
      </c>
      <c r="O10" s="77">
        <v>0</v>
      </c>
      <c r="P10" s="103">
        <f t="shared" ref="P10:P38" si="9">SUM(H10+G10)</f>
        <v>152301.25</v>
      </c>
      <c r="Q10" s="103">
        <f t="shared" si="6"/>
        <v>0</v>
      </c>
      <c r="R10" s="103">
        <f t="shared" si="7"/>
        <v>17681.060000000001</v>
      </c>
      <c r="S10" s="103">
        <f t="shared" si="3"/>
        <v>38585.5</v>
      </c>
    </row>
    <row r="11" spans="1:19" x14ac:dyDescent="0.25">
      <c r="A11" s="62">
        <v>3121</v>
      </c>
      <c r="B11" s="60" t="s">
        <v>72</v>
      </c>
      <c r="C11" s="77">
        <f t="shared" si="4"/>
        <v>87800</v>
      </c>
      <c r="D11" s="77">
        <v>0</v>
      </c>
      <c r="E11" s="77">
        <v>74000</v>
      </c>
      <c r="F11" s="77">
        <v>0</v>
      </c>
      <c r="G11" s="63">
        <v>2400</v>
      </c>
      <c r="H11" s="77">
        <v>1065</v>
      </c>
      <c r="I11" s="63">
        <v>905.25</v>
      </c>
      <c r="J11" s="63">
        <v>5129.75</v>
      </c>
      <c r="K11" s="77">
        <v>0</v>
      </c>
      <c r="L11" s="77">
        <v>4300</v>
      </c>
      <c r="M11" s="77"/>
      <c r="N11" s="53">
        <v>0</v>
      </c>
      <c r="O11" s="77">
        <v>0</v>
      </c>
      <c r="P11" s="103">
        <f t="shared" si="9"/>
        <v>3465</v>
      </c>
      <c r="Q11" s="103">
        <f t="shared" si="6"/>
        <v>0</v>
      </c>
      <c r="R11" s="103">
        <f t="shared" si="7"/>
        <v>905.25</v>
      </c>
      <c r="S11" s="103">
        <f t="shared" si="3"/>
        <v>4300</v>
      </c>
    </row>
    <row r="12" spans="1:19" x14ac:dyDescent="0.25">
      <c r="A12" s="62">
        <v>3133</v>
      </c>
      <c r="B12" s="60" t="s">
        <v>73</v>
      </c>
      <c r="C12" s="77">
        <f t="shared" si="4"/>
        <v>414076.99999999994</v>
      </c>
      <c r="D12" s="77">
        <v>0</v>
      </c>
      <c r="E12" s="77">
        <v>361865</v>
      </c>
      <c r="F12" s="77">
        <v>0</v>
      </c>
      <c r="G12" s="63">
        <v>20420</v>
      </c>
      <c r="H12" s="77">
        <v>3530.55</v>
      </c>
      <c r="I12" s="63">
        <v>3000.97</v>
      </c>
      <c r="J12" s="63">
        <v>17005.48</v>
      </c>
      <c r="K12" s="77">
        <v>0</v>
      </c>
      <c r="L12" s="77">
        <v>6360</v>
      </c>
      <c r="M12" s="77">
        <v>1895</v>
      </c>
      <c r="N12" s="53">
        <v>0</v>
      </c>
      <c r="O12" s="77">
        <v>0</v>
      </c>
      <c r="P12" s="103">
        <f t="shared" si="9"/>
        <v>23950.55</v>
      </c>
      <c r="Q12" s="103">
        <f t="shared" si="6"/>
        <v>0</v>
      </c>
      <c r="R12" s="103">
        <f t="shared" si="7"/>
        <v>3000.97</v>
      </c>
      <c r="S12" s="103">
        <f t="shared" si="3"/>
        <v>6360</v>
      </c>
    </row>
    <row r="13" spans="1:19" s="57" customFormat="1" x14ac:dyDescent="0.25">
      <c r="A13" s="54">
        <v>32</v>
      </c>
      <c r="B13" s="58" t="s">
        <v>40</v>
      </c>
      <c r="C13" s="76">
        <f t="shared" si="4"/>
        <v>380495</v>
      </c>
      <c r="D13" s="76">
        <f>SUM(D14+D18+D25+D35+D36)</f>
        <v>109600</v>
      </c>
      <c r="E13" s="76">
        <f t="shared" ref="E13:O13" si="10">SUM(E14+E18+E25+E35+E36)</f>
        <v>49600</v>
      </c>
      <c r="F13" s="76">
        <f t="shared" si="10"/>
        <v>150000</v>
      </c>
      <c r="G13" s="76">
        <f t="shared" si="10"/>
        <v>20</v>
      </c>
      <c r="H13" s="76">
        <f t="shared" si="10"/>
        <v>536.25</v>
      </c>
      <c r="I13" s="76">
        <f t="shared" si="10"/>
        <v>455.81</v>
      </c>
      <c r="J13" s="76">
        <f>SUM(J14+J18+J25+J35+J36)</f>
        <v>2582.94</v>
      </c>
      <c r="K13" s="76">
        <f t="shared" si="10"/>
        <v>66500</v>
      </c>
      <c r="L13" s="76">
        <f t="shared" si="10"/>
        <v>1200</v>
      </c>
      <c r="M13" s="76"/>
      <c r="N13" s="76">
        <f t="shared" si="10"/>
        <v>0</v>
      </c>
      <c r="O13" s="76">
        <f t="shared" si="10"/>
        <v>0</v>
      </c>
      <c r="P13" s="76">
        <f>SUM(P14+P18+P25+P35+P36)</f>
        <v>556.25</v>
      </c>
      <c r="Q13" s="103">
        <f t="shared" si="6"/>
        <v>66500</v>
      </c>
      <c r="R13" s="103">
        <f t="shared" si="7"/>
        <v>150455.81</v>
      </c>
      <c r="S13" s="103">
        <f t="shared" si="3"/>
        <v>1200</v>
      </c>
    </row>
    <row r="14" spans="1:19" s="57" customFormat="1" x14ac:dyDescent="0.25">
      <c r="A14" s="54">
        <v>321</v>
      </c>
      <c r="B14" s="58" t="s">
        <v>106</v>
      </c>
      <c r="C14" s="76">
        <f t="shared" si="4"/>
        <v>53755</v>
      </c>
      <c r="D14" s="76">
        <f t="shared" ref="D14:O14" si="11">SUM(D15+D16+D17)</f>
        <v>9000</v>
      </c>
      <c r="E14" s="76">
        <f t="shared" si="11"/>
        <v>40000</v>
      </c>
      <c r="F14" s="76">
        <f t="shared" si="11"/>
        <v>0</v>
      </c>
      <c r="G14" s="76">
        <f t="shared" si="11"/>
        <v>0</v>
      </c>
      <c r="H14" s="76">
        <f t="shared" si="11"/>
        <v>536.25</v>
      </c>
      <c r="I14" s="76">
        <f t="shared" si="11"/>
        <v>455.81</v>
      </c>
      <c r="J14" s="76">
        <f t="shared" si="11"/>
        <v>2582.94</v>
      </c>
      <c r="K14" s="76">
        <f t="shared" si="11"/>
        <v>0</v>
      </c>
      <c r="L14" s="76">
        <f t="shared" si="11"/>
        <v>1180</v>
      </c>
      <c r="M14" s="76"/>
      <c r="N14" s="76">
        <f t="shared" si="11"/>
        <v>0</v>
      </c>
      <c r="O14" s="76">
        <f t="shared" si="11"/>
        <v>0</v>
      </c>
      <c r="P14" s="103">
        <f t="shared" si="9"/>
        <v>536.25</v>
      </c>
      <c r="Q14" s="103">
        <f t="shared" si="6"/>
        <v>0</v>
      </c>
      <c r="R14" s="103">
        <f t="shared" si="7"/>
        <v>455.81</v>
      </c>
      <c r="S14" s="103">
        <f t="shared" si="3"/>
        <v>1180</v>
      </c>
    </row>
    <row r="15" spans="1:19" s="57" customFormat="1" x14ac:dyDescent="0.25">
      <c r="A15" s="64">
        <v>3211</v>
      </c>
      <c r="B15" s="70" t="s">
        <v>74</v>
      </c>
      <c r="C15" s="77">
        <f t="shared" si="4"/>
        <v>9000</v>
      </c>
      <c r="D15" s="63">
        <v>9000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/>
      <c r="N15" s="63">
        <v>0</v>
      </c>
      <c r="O15" s="63">
        <v>0</v>
      </c>
      <c r="P15" s="103">
        <f t="shared" si="9"/>
        <v>0</v>
      </c>
      <c r="Q15" s="103">
        <f t="shared" si="6"/>
        <v>0</v>
      </c>
      <c r="R15" s="103">
        <f t="shared" si="7"/>
        <v>0</v>
      </c>
      <c r="S15" s="103">
        <f t="shared" si="3"/>
        <v>0</v>
      </c>
    </row>
    <row r="16" spans="1:19" s="57" customFormat="1" ht="12.75" customHeight="1" x14ac:dyDescent="0.25">
      <c r="A16" s="64">
        <v>3212</v>
      </c>
      <c r="B16" s="70" t="s">
        <v>75</v>
      </c>
      <c r="C16" s="77">
        <f t="shared" si="4"/>
        <v>44755</v>
      </c>
      <c r="D16" s="63">
        <v>0</v>
      </c>
      <c r="E16" s="77">
        <v>40000</v>
      </c>
      <c r="F16" s="77">
        <v>0</v>
      </c>
      <c r="G16" s="77">
        <v>0</v>
      </c>
      <c r="H16" s="77">
        <v>536.25</v>
      </c>
      <c r="I16" s="77">
        <v>455.81</v>
      </c>
      <c r="J16" s="77">
        <v>2582.94</v>
      </c>
      <c r="K16" s="77">
        <v>0</v>
      </c>
      <c r="L16" s="77">
        <v>1180</v>
      </c>
      <c r="M16" s="77"/>
      <c r="N16" s="53">
        <v>0</v>
      </c>
      <c r="O16" s="77">
        <v>0</v>
      </c>
      <c r="P16" s="103">
        <f t="shared" si="9"/>
        <v>536.25</v>
      </c>
      <c r="Q16" s="103">
        <f t="shared" si="6"/>
        <v>0</v>
      </c>
      <c r="R16" s="103">
        <f t="shared" si="7"/>
        <v>455.81</v>
      </c>
      <c r="S16" s="103">
        <f t="shared" si="3"/>
        <v>1180</v>
      </c>
    </row>
    <row r="17" spans="1:19" s="57" customFormat="1" ht="12.75" customHeight="1" x14ac:dyDescent="0.25">
      <c r="A17" s="64">
        <v>3213</v>
      </c>
      <c r="B17" s="70" t="s">
        <v>76</v>
      </c>
      <c r="C17" s="77">
        <f t="shared" si="4"/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/>
      <c r="N17" s="63">
        <v>0</v>
      </c>
      <c r="O17" s="63">
        <v>0</v>
      </c>
      <c r="P17" s="103">
        <f t="shared" si="9"/>
        <v>0</v>
      </c>
      <c r="Q17" s="103">
        <f t="shared" si="6"/>
        <v>0</v>
      </c>
      <c r="R17" s="103">
        <f t="shared" si="7"/>
        <v>0</v>
      </c>
      <c r="S17" s="103">
        <f t="shared" si="3"/>
        <v>0</v>
      </c>
    </row>
    <row r="18" spans="1:19" s="57" customFormat="1" ht="12.75" customHeight="1" x14ac:dyDescent="0.25">
      <c r="A18" s="65">
        <v>322</v>
      </c>
      <c r="B18" s="71" t="s">
        <v>118</v>
      </c>
      <c r="C18" s="76">
        <f t="shared" si="4"/>
        <v>268900</v>
      </c>
      <c r="D18" s="76">
        <f>SUM(D19:D24)</f>
        <v>53400</v>
      </c>
      <c r="E18" s="76">
        <f t="shared" ref="E18:O18" si="12">SUM(E19:E24)</f>
        <v>3500</v>
      </c>
      <c r="F18" s="76">
        <f t="shared" si="12"/>
        <v>150000</v>
      </c>
      <c r="G18" s="76">
        <f t="shared" si="12"/>
        <v>0</v>
      </c>
      <c r="H18" s="76">
        <f t="shared" si="12"/>
        <v>0</v>
      </c>
      <c r="I18" s="76">
        <f t="shared" si="12"/>
        <v>0</v>
      </c>
      <c r="J18" s="76">
        <f t="shared" si="12"/>
        <v>0</v>
      </c>
      <c r="K18" s="76">
        <f t="shared" si="12"/>
        <v>62000</v>
      </c>
      <c r="L18" s="76">
        <f t="shared" si="12"/>
        <v>0</v>
      </c>
      <c r="M18" s="76"/>
      <c r="N18" s="76">
        <f t="shared" si="12"/>
        <v>0</v>
      </c>
      <c r="O18" s="76">
        <f t="shared" si="12"/>
        <v>0</v>
      </c>
      <c r="P18" s="103">
        <f t="shared" si="9"/>
        <v>0</v>
      </c>
      <c r="Q18" s="103">
        <f t="shared" si="6"/>
        <v>62000</v>
      </c>
      <c r="R18" s="103">
        <f t="shared" si="7"/>
        <v>150000</v>
      </c>
      <c r="S18" s="103">
        <f t="shared" si="3"/>
        <v>0</v>
      </c>
    </row>
    <row r="19" spans="1:19" s="57" customFormat="1" ht="12.75" customHeight="1" x14ac:dyDescent="0.25">
      <c r="A19" s="64">
        <v>3221</v>
      </c>
      <c r="B19" s="70" t="s">
        <v>77</v>
      </c>
      <c r="C19" s="77">
        <f t="shared" si="4"/>
        <v>17900</v>
      </c>
      <c r="D19" s="63">
        <v>16400</v>
      </c>
      <c r="E19" s="63">
        <v>1500</v>
      </c>
      <c r="F19" s="63"/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/>
      <c r="N19" s="63">
        <v>0</v>
      </c>
      <c r="O19" s="63">
        <v>0</v>
      </c>
      <c r="P19" s="103">
        <f t="shared" si="9"/>
        <v>0</v>
      </c>
      <c r="Q19" s="103">
        <f t="shared" si="6"/>
        <v>0</v>
      </c>
      <c r="R19" s="103">
        <f t="shared" si="7"/>
        <v>0</v>
      </c>
      <c r="S19" s="103">
        <f t="shared" si="3"/>
        <v>0</v>
      </c>
    </row>
    <row r="20" spans="1:19" s="57" customFormat="1" ht="12.75" customHeight="1" x14ac:dyDescent="0.25">
      <c r="A20" s="64">
        <v>3222</v>
      </c>
      <c r="B20" s="70" t="s">
        <v>78</v>
      </c>
      <c r="C20" s="77">
        <f t="shared" si="4"/>
        <v>214500</v>
      </c>
      <c r="D20" s="63">
        <v>1500</v>
      </c>
      <c r="E20" s="63">
        <v>1000</v>
      </c>
      <c r="F20" s="63">
        <v>150000</v>
      </c>
      <c r="G20" s="63">
        <v>0</v>
      </c>
      <c r="H20" s="63">
        <v>0</v>
      </c>
      <c r="I20" s="63">
        <v>0</v>
      </c>
      <c r="J20" s="63">
        <v>0</v>
      </c>
      <c r="K20" s="63">
        <v>62000</v>
      </c>
      <c r="L20" s="63">
        <v>0</v>
      </c>
      <c r="M20" s="63"/>
      <c r="N20" s="63">
        <v>0</v>
      </c>
      <c r="O20" s="63">
        <v>0</v>
      </c>
      <c r="P20" s="103">
        <f t="shared" si="9"/>
        <v>0</v>
      </c>
      <c r="Q20" s="103">
        <f t="shared" si="6"/>
        <v>62000</v>
      </c>
      <c r="R20" s="103">
        <f t="shared" si="7"/>
        <v>150000</v>
      </c>
      <c r="S20" s="103">
        <f t="shared" si="3"/>
        <v>0</v>
      </c>
    </row>
    <row r="21" spans="1:19" s="57" customFormat="1" ht="12.75" customHeight="1" x14ac:dyDescent="0.25">
      <c r="A21" s="64">
        <v>3223</v>
      </c>
      <c r="B21" s="70" t="s">
        <v>79</v>
      </c>
      <c r="C21" s="77">
        <f t="shared" si="4"/>
        <v>26000</v>
      </c>
      <c r="D21" s="63">
        <v>26000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/>
      <c r="N21" s="63">
        <v>0</v>
      </c>
      <c r="O21" s="63">
        <v>0</v>
      </c>
      <c r="P21" s="103">
        <f t="shared" si="9"/>
        <v>0</v>
      </c>
      <c r="Q21" s="103">
        <f t="shared" si="6"/>
        <v>0</v>
      </c>
      <c r="R21" s="103">
        <f t="shared" si="7"/>
        <v>0</v>
      </c>
      <c r="S21" s="103">
        <f t="shared" si="3"/>
        <v>0</v>
      </c>
    </row>
    <row r="22" spans="1:19" s="57" customFormat="1" ht="12.75" customHeight="1" x14ac:dyDescent="0.25">
      <c r="A22" s="64">
        <v>3224</v>
      </c>
      <c r="B22" s="70" t="s">
        <v>80</v>
      </c>
      <c r="C22" s="77">
        <f t="shared" si="4"/>
        <v>6000</v>
      </c>
      <c r="D22" s="63">
        <v>6000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/>
      <c r="N22" s="63">
        <v>0</v>
      </c>
      <c r="O22" s="63">
        <v>0</v>
      </c>
      <c r="P22" s="103">
        <f t="shared" si="9"/>
        <v>0</v>
      </c>
      <c r="Q22" s="103">
        <f t="shared" si="6"/>
        <v>0</v>
      </c>
      <c r="R22" s="103">
        <f t="shared" si="7"/>
        <v>0</v>
      </c>
      <c r="S22" s="103">
        <f t="shared" si="3"/>
        <v>0</v>
      </c>
    </row>
    <row r="23" spans="1:19" s="57" customFormat="1" x14ac:dyDescent="0.25">
      <c r="A23" s="64">
        <v>3225</v>
      </c>
      <c r="B23" s="70" t="s">
        <v>81</v>
      </c>
      <c r="C23" s="77">
        <f t="shared" si="4"/>
        <v>4000</v>
      </c>
      <c r="D23" s="63">
        <v>3000</v>
      </c>
      <c r="E23" s="63">
        <v>1000</v>
      </c>
      <c r="F23" s="63"/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/>
      <c r="N23" s="63">
        <v>0</v>
      </c>
      <c r="O23" s="63">
        <v>0</v>
      </c>
      <c r="P23" s="103">
        <f t="shared" si="9"/>
        <v>0</v>
      </c>
      <c r="Q23" s="103">
        <f t="shared" si="6"/>
        <v>0</v>
      </c>
      <c r="R23" s="103">
        <f t="shared" si="7"/>
        <v>0</v>
      </c>
      <c r="S23" s="103">
        <f t="shared" si="3"/>
        <v>0</v>
      </c>
    </row>
    <row r="24" spans="1:19" s="57" customFormat="1" x14ac:dyDescent="0.25">
      <c r="A24" s="64">
        <v>3227</v>
      </c>
      <c r="B24" s="70" t="s">
        <v>82</v>
      </c>
      <c r="C24" s="77">
        <f t="shared" si="4"/>
        <v>500</v>
      </c>
      <c r="D24" s="63">
        <v>500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/>
      <c r="N24" s="63">
        <v>0</v>
      </c>
      <c r="O24" s="63">
        <v>0</v>
      </c>
      <c r="P24" s="103">
        <f t="shared" si="9"/>
        <v>0</v>
      </c>
      <c r="Q24" s="103">
        <f t="shared" si="6"/>
        <v>0</v>
      </c>
      <c r="R24" s="103">
        <f t="shared" si="7"/>
        <v>0</v>
      </c>
      <c r="S24" s="103">
        <f t="shared" si="3"/>
        <v>0</v>
      </c>
    </row>
    <row r="25" spans="1:19" s="57" customFormat="1" x14ac:dyDescent="0.25">
      <c r="A25" s="65">
        <v>323</v>
      </c>
      <c r="B25" s="71" t="s">
        <v>105</v>
      </c>
      <c r="C25" s="76">
        <f t="shared" si="4"/>
        <v>46749</v>
      </c>
      <c r="D25" s="76">
        <f>SUM(D26:D34)</f>
        <v>43249</v>
      </c>
      <c r="E25" s="76">
        <f t="shared" ref="E25:O25" si="13">SUM(E26:E34)</f>
        <v>2000</v>
      </c>
      <c r="F25" s="76">
        <f t="shared" si="13"/>
        <v>0</v>
      </c>
      <c r="G25" s="76">
        <f t="shared" si="13"/>
        <v>0</v>
      </c>
      <c r="H25" s="76">
        <f t="shared" si="13"/>
        <v>0</v>
      </c>
      <c r="I25" s="76">
        <f t="shared" si="13"/>
        <v>0</v>
      </c>
      <c r="J25" s="76">
        <f t="shared" si="13"/>
        <v>0</v>
      </c>
      <c r="K25" s="76">
        <f t="shared" si="13"/>
        <v>1500</v>
      </c>
      <c r="L25" s="76">
        <f t="shared" si="13"/>
        <v>0</v>
      </c>
      <c r="M25" s="76"/>
      <c r="N25" s="76">
        <f t="shared" si="13"/>
        <v>0</v>
      </c>
      <c r="O25" s="76">
        <f t="shared" si="13"/>
        <v>0</v>
      </c>
      <c r="P25" s="103">
        <f t="shared" si="9"/>
        <v>0</v>
      </c>
      <c r="Q25" s="103">
        <f t="shared" si="6"/>
        <v>1500</v>
      </c>
      <c r="R25" s="103">
        <f t="shared" si="7"/>
        <v>0</v>
      </c>
      <c r="S25" s="103">
        <f t="shared" si="3"/>
        <v>0</v>
      </c>
    </row>
    <row r="26" spans="1:19" s="57" customFormat="1" x14ac:dyDescent="0.25">
      <c r="A26" s="64">
        <v>3231</v>
      </c>
      <c r="B26" s="70" t="s">
        <v>83</v>
      </c>
      <c r="C26" s="77">
        <f t="shared" si="4"/>
        <v>10500</v>
      </c>
      <c r="D26" s="63">
        <v>9000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1500</v>
      </c>
      <c r="L26" s="63">
        <v>0</v>
      </c>
      <c r="M26" s="63"/>
      <c r="N26" s="63">
        <v>0</v>
      </c>
      <c r="O26" s="63">
        <v>0</v>
      </c>
      <c r="P26" s="103">
        <f t="shared" si="9"/>
        <v>0</v>
      </c>
      <c r="Q26" s="103">
        <f t="shared" si="6"/>
        <v>1500</v>
      </c>
      <c r="R26" s="103">
        <f t="shared" si="7"/>
        <v>0</v>
      </c>
      <c r="S26" s="103">
        <f t="shared" si="3"/>
        <v>0</v>
      </c>
    </row>
    <row r="27" spans="1:19" s="57" customFormat="1" x14ac:dyDescent="0.25">
      <c r="A27" s="64">
        <v>3232</v>
      </c>
      <c r="B27" s="70" t="s">
        <v>84</v>
      </c>
      <c r="C27" s="77">
        <f t="shared" si="4"/>
        <v>9000</v>
      </c>
      <c r="D27" s="63">
        <v>9000</v>
      </c>
      <c r="E27" s="63">
        <v>0</v>
      </c>
      <c r="F27" s="63">
        <v>0</v>
      </c>
      <c r="G27" s="63">
        <v>0</v>
      </c>
      <c r="H27" s="63">
        <v>0</v>
      </c>
      <c r="I27" s="63">
        <v>0</v>
      </c>
      <c r="J27" s="63">
        <v>0</v>
      </c>
      <c r="K27" s="63">
        <v>0</v>
      </c>
      <c r="L27" s="63">
        <v>0</v>
      </c>
      <c r="M27" s="63"/>
      <c r="N27" s="63">
        <v>0</v>
      </c>
      <c r="O27" s="63">
        <v>0</v>
      </c>
      <c r="P27" s="103">
        <f t="shared" si="9"/>
        <v>0</v>
      </c>
      <c r="Q27" s="103">
        <f t="shared" si="6"/>
        <v>0</v>
      </c>
      <c r="R27" s="103">
        <f t="shared" si="7"/>
        <v>0</v>
      </c>
      <c r="S27" s="103">
        <f t="shared" si="3"/>
        <v>0</v>
      </c>
    </row>
    <row r="28" spans="1:19" s="57" customFormat="1" x14ac:dyDescent="0.25">
      <c r="A28" s="64">
        <v>3233</v>
      </c>
      <c r="B28" s="70" t="s">
        <v>85</v>
      </c>
      <c r="C28" s="77">
        <f t="shared" si="4"/>
        <v>500</v>
      </c>
      <c r="D28" s="63">
        <v>500</v>
      </c>
      <c r="E28" s="63">
        <v>0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3">
        <v>0</v>
      </c>
      <c r="M28" s="63"/>
      <c r="N28" s="63">
        <v>0</v>
      </c>
      <c r="O28" s="63">
        <v>0</v>
      </c>
      <c r="P28" s="103">
        <f t="shared" si="9"/>
        <v>0</v>
      </c>
      <c r="Q28" s="103">
        <f t="shared" si="6"/>
        <v>0</v>
      </c>
      <c r="R28" s="103">
        <f t="shared" si="7"/>
        <v>0</v>
      </c>
      <c r="S28" s="103">
        <f t="shared" si="3"/>
        <v>0</v>
      </c>
    </row>
    <row r="29" spans="1:19" s="57" customFormat="1" x14ac:dyDescent="0.25">
      <c r="A29" s="64">
        <v>3234</v>
      </c>
      <c r="B29" s="70" t="s">
        <v>86</v>
      </c>
      <c r="C29" s="77">
        <f t="shared" si="4"/>
        <v>8000</v>
      </c>
      <c r="D29" s="63">
        <v>8000</v>
      </c>
      <c r="E29" s="63">
        <v>0</v>
      </c>
      <c r="F29" s="63">
        <v>0</v>
      </c>
      <c r="G29" s="63">
        <v>0</v>
      </c>
      <c r="H29" s="63">
        <v>0</v>
      </c>
      <c r="I29" s="63">
        <v>0</v>
      </c>
      <c r="J29" s="63">
        <v>0</v>
      </c>
      <c r="K29" s="63">
        <v>0</v>
      </c>
      <c r="L29" s="63">
        <v>0</v>
      </c>
      <c r="M29" s="63"/>
      <c r="N29" s="63">
        <v>0</v>
      </c>
      <c r="O29" s="63">
        <v>0</v>
      </c>
      <c r="P29" s="103">
        <f t="shared" si="9"/>
        <v>0</v>
      </c>
      <c r="Q29" s="103">
        <f t="shared" si="6"/>
        <v>0</v>
      </c>
      <c r="R29" s="103">
        <f t="shared" si="7"/>
        <v>0</v>
      </c>
      <c r="S29" s="103">
        <f t="shared" si="3"/>
        <v>0</v>
      </c>
    </row>
    <row r="30" spans="1:19" s="57" customFormat="1" x14ac:dyDescent="0.25">
      <c r="A30" s="64">
        <v>3235</v>
      </c>
      <c r="B30" s="70" t="s">
        <v>87</v>
      </c>
      <c r="C30" s="77">
        <f t="shared" si="4"/>
        <v>4000</v>
      </c>
      <c r="D30" s="63">
        <v>4000</v>
      </c>
      <c r="E30" s="63">
        <v>0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3">
        <v>0</v>
      </c>
      <c r="L30" s="63">
        <v>0</v>
      </c>
      <c r="M30" s="63"/>
      <c r="N30" s="63">
        <v>0</v>
      </c>
      <c r="O30" s="63">
        <v>0</v>
      </c>
      <c r="P30" s="103">
        <f t="shared" si="9"/>
        <v>0</v>
      </c>
      <c r="Q30" s="103">
        <f t="shared" si="6"/>
        <v>0</v>
      </c>
      <c r="R30" s="103">
        <f t="shared" si="7"/>
        <v>0</v>
      </c>
      <c r="S30" s="103">
        <f t="shared" si="3"/>
        <v>0</v>
      </c>
    </row>
    <row r="31" spans="1:19" s="57" customFormat="1" x14ac:dyDescent="0.25">
      <c r="A31" s="64">
        <v>3236</v>
      </c>
      <c r="B31" s="70" t="s">
        <v>88</v>
      </c>
      <c r="C31" s="77">
        <f t="shared" si="4"/>
        <v>5749</v>
      </c>
      <c r="D31" s="63">
        <v>3749</v>
      </c>
      <c r="E31" s="63">
        <v>2000</v>
      </c>
      <c r="F31" s="63">
        <v>0</v>
      </c>
      <c r="G31" s="63">
        <v>0</v>
      </c>
      <c r="H31" s="63">
        <v>0</v>
      </c>
      <c r="I31" s="63">
        <v>0</v>
      </c>
      <c r="J31" s="63">
        <v>0</v>
      </c>
      <c r="K31" s="63">
        <v>0</v>
      </c>
      <c r="L31" s="63">
        <v>0</v>
      </c>
      <c r="M31" s="63"/>
      <c r="N31" s="63">
        <v>0</v>
      </c>
      <c r="O31" s="63">
        <v>0</v>
      </c>
      <c r="P31" s="103">
        <f t="shared" si="9"/>
        <v>0</v>
      </c>
      <c r="Q31" s="103">
        <f t="shared" si="6"/>
        <v>0</v>
      </c>
      <c r="R31" s="103">
        <f t="shared" si="7"/>
        <v>0</v>
      </c>
      <c r="S31" s="103">
        <f t="shared" si="3"/>
        <v>0</v>
      </c>
    </row>
    <row r="32" spans="1:19" s="57" customFormat="1" x14ac:dyDescent="0.25">
      <c r="A32" s="64">
        <v>3237</v>
      </c>
      <c r="B32" s="70" t="s">
        <v>89</v>
      </c>
      <c r="C32" s="77">
        <f t="shared" si="4"/>
        <v>3000</v>
      </c>
      <c r="D32" s="63">
        <v>3000</v>
      </c>
      <c r="E32" s="63">
        <v>0</v>
      </c>
      <c r="F32" s="63">
        <v>0</v>
      </c>
      <c r="G32" s="63">
        <v>0</v>
      </c>
      <c r="H32" s="63">
        <v>0</v>
      </c>
      <c r="I32" s="63">
        <v>0</v>
      </c>
      <c r="J32" s="63">
        <v>0</v>
      </c>
      <c r="K32" s="63">
        <v>0</v>
      </c>
      <c r="L32" s="63">
        <v>0</v>
      </c>
      <c r="M32" s="63"/>
      <c r="N32" s="63">
        <v>0</v>
      </c>
      <c r="O32" s="63">
        <v>0</v>
      </c>
      <c r="P32" s="103">
        <f t="shared" si="9"/>
        <v>0</v>
      </c>
      <c r="Q32" s="103">
        <f t="shared" si="6"/>
        <v>0</v>
      </c>
      <c r="R32" s="103">
        <f t="shared" si="7"/>
        <v>0</v>
      </c>
      <c r="S32" s="103">
        <f t="shared" si="3"/>
        <v>0</v>
      </c>
    </row>
    <row r="33" spans="1:19" s="57" customFormat="1" x14ac:dyDescent="0.25">
      <c r="A33" s="64">
        <v>3238</v>
      </c>
      <c r="B33" s="70" t="s">
        <v>90</v>
      </c>
      <c r="C33" s="77">
        <f t="shared" si="4"/>
        <v>4000</v>
      </c>
      <c r="D33" s="63">
        <v>4000</v>
      </c>
      <c r="E33" s="63">
        <v>0</v>
      </c>
      <c r="F33" s="63">
        <v>0</v>
      </c>
      <c r="G33" s="63">
        <v>0</v>
      </c>
      <c r="H33" s="63">
        <v>0</v>
      </c>
      <c r="I33" s="63">
        <v>0</v>
      </c>
      <c r="J33" s="63">
        <v>0</v>
      </c>
      <c r="K33" s="63">
        <v>0</v>
      </c>
      <c r="L33" s="63">
        <v>0</v>
      </c>
      <c r="M33" s="63"/>
      <c r="N33" s="63">
        <v>0</v>
      </c>
      <c r="O33" s="63">
        <v>0</v>
      </c>
      <c r="P33" s="103">
        <f t="shared" si="9"/>
        <v>0</v>
      </c>
      <c r="Q33" s="103">
        <f t="shared" si="6"/>
        <v>0</v>
      </c>
      <c r="R33" s="103">
        <f t="shared" si="7"/>
        <v>0</v>
      </c>
      <c r="S33" s="103">
        <f t="shared" si="3"/>
        <v>0</v>
      </c>
    </row>
    <row r="34" spans="1:19" s="57" customFormat="1" x14ac:dyDescent="0.25">
      <c r="A34" s="64">
        <v>3239</v>
      </c>
      <c r="B34" s="70" t="s">
        <v>91</v>
      </c>
      <c r="C34" s="77">
        <f t="shared" si="4"/>
        <v>2000</v>
      </c>
      <c r="D34" s="63">
        <v>2000</v>
      </c>
      <c r="E34" s="63">
        <v>0</v>
      </c>
      <c r="F34" s="63">
        <v>0</v>
      </c>
      <c r="G34" s="63">
        <v>0</v>
      </c>
      <c r="H34" s="63">
        <v>0</v>
      </c>
      <c r="I34" s="63">
        <v>0</v>
      </c>
      <c r="J34" s="63">
        <v>0</v>
      </c>
      <c r="K34" s="63">
        <v>0</v>
      </c>
      <c r="L34" s="63">
        <v>0</v>
      </c>
      <c r="M34" s="63"/>
      <c r="N34" s="63">
        <v>0</v>
      </c>
      <c r="O34" s="63">
        <v>0</v>
      </c>
      <c r="P34" s="103">
        <f t="shared" si="9"/>
        <v>0</v>
      </c>
      <c r="Q34" s="103">
        <f t="shared" si="6"/>
        <v>0</v>
      </c>
      <c r="R34" s="103">
        <f t="shared" si="7"/>
        <v>0</v>
      </c>
      <c r="S34" s="103">
        <f t="shared" si="3"/>
        <v>0</v>
      </c>
    </row>
    <row r="35" spans="1:19" s="57" customFormat="1" ht="12.75" customHeight="1" x14ac:dyDescent="0.25">
      <c r="A35" s="65">
        <v>324</v>
      </c>
      <c r="B35" s="71" t="s">
        <v>92</v>
      </c>
      <c r="C35" s="76">
        <f t="shared" si="4"/>
        <v>0</v>
      </c>
      <c r="D35" s="76">
        <v>0</v>
      </c>
      <c r="E35" s="76">
        <v>0</v>
      </c>
      <c r="F35" s="76">
        <v>0</v>
      </c>
      <c r="G35" s="76">
        <v>0</v>
      </c>
      <c r="H35" s="76">
        <v>0</v>
      </c>
      <c r="I35" s="76">
        <v>0</v>
      </c>
      <c r="J35" s="76">
        <v>0</v>
      </c>
      <c r="K35" s="76">
        <v>0</v>
      </c>
      <c r="L35" s="76">
        <v>0</v>
      </c>
      <c r="M35" s="76"/>
      <c r="N35" s="76">
        <v>0</v>
      </c>
      <c r="O35" s="76">
        <v>0</v>
      </c>
      <c r="P35" s="103">
        <f t="shared" si="9"/>
        <v>0</v>
      </c>
      <c r="Q35" s="103">
        <f t="shared" si="6"/>
        <v>0</v>
      </c>
      <c r="R35" s="103">
        <f t="shared" si="7"/>
        <v>0</v>
      </c>
      <c r="S35" s="103">
        <f t="shared" si="3"/>
        <v>0</v>
      </c>
    </row>
    <row r="36" spans="1:19" s="57" customFormat="1" x14ac:dyDescent="0.25">
      <c r="A36" s="65">
        <v>329</v>
      </c>
      <c r="B36" s="66" t="s">
        <v>98</v>
      </c>
      <c r="C36" s="76">
        <f t="shared" si="4"/>
        <v>11091</v>
      </c>
      <c r="D36" s="76">
        <f>SUM(D37:D42)</f>
        <v>3951</v>
      </c>
      <c r="E36" s="76">
        <f t="shared" ref="E36:O36" si="14">SUM(E37:E42)</f>
        <v>4100</v>
      </c>
      <c r="F36" s="76">
        <f t="shared" si="14"/>
        <v>0</v>
      </c>
      <c r="G36" s="76">
        <f t="shared" si="14"/>
        <v>20</v>
      </c>
      <c r="H36" s="76">
        <f t="shared" si="14"/>
        <v>0</v>
      </c>
      <c r="I36" s="76">
        <f t="shared" si="14"/>
        <v>0</v>
      </c>
      <c r="J36" s="76">
        <f t="shared" si="14"/>
        <v>0</v>
      </c>
      <c r="K36" s="76">
        <f t="shared" si="14"/>
        <v>3000</v>
      </c>
      <c r="L36" s="76">
        <f>SUM(L37:L42)</f>
        <v>20</v>
      </c>
      <c r="M36" s="76"/>
      <c r="N36" s="76">
        <f>SUM(N37:N42)</f>
        <v>0</v>
      </c>
      <c r="O36" s="76">
        <f t="shared" si="14"/>
        <v>0</v>
      </c>
      <c r="P36" s="103">
        <f t="shared" si="9"/>
        <v>20</v>
      </c>
      <c r="Q36" s="103">
        <f t="shared" si="6"/>
        <v>3000</v>
      </c>
      <c r="R36" s="103">
        <f t="shared" si="7"/>
        <v>0</v>
      </c>
      <c r="S36" s="103">
        <f t="shared" si="3"/>
        <v>20</v>
      </c>
    </row>
    <row r="37" spans="1:19" s="57" customFormat="1" x14ac:dyDescent="0.25">
      <c r="A37" s="64">
        <v>3292</v>
      </c>
      <c r="B37" s="70" t="s">
        <v>93</v>
      </c>
      <c r="C37" s="76">
        <f t="shared" si="4"/>
        <v>4090</v>
      </c>
      <c r="D37" s="63">
        <v>1050</v>
      </c>
      <c r="E37" s="63">
        <v>0</v>
      </c>
      <c r="F37" s="63">
        <v>0</v>
      </c>
      <c r="G37" s="63">
        <v>20</v>
      </c>
      <c r="H37" s="63">
        <v>0</v>
      </c>
      <c r="I37" s="63">
        <v>0</v>
      </c>
      <c r="J37" s="63">
        <v>0</v>
      </c>
      <c r="K37" s="63">
        <v>3000</v>
      </c>
      <c r="L37" s="63">
        <v>20</v>
      </c>
      <c r="M37" s="63"/>
      <c r="N37" s="63">
        <v>0</v>
      </c>
      <c r="O37" s="63">
        <v>0</v>
      </c>
      <c r="P37" s="103">
        <f t="shared" si="9"/>
        <v>20</v>
      </c>
      <c r="Q37" s="103">
        <f t="shared" si="6"/>
        <v>3000</v>
      </c>
      <c r="R37" s="103">
        <f t="shared" si="7"/>
        <v>0</v>
      </c>
      <c r="S37" s="103">
        <f t="shared" si="3"/>
        <v>20</v>
      </c>
    </row>
    <row r="38" spans="1:19" x14ac:dyDescent="0.25">
      <c r="A38" s="64">
        <v>3293</v>
      </c>
      <c r="B38" s="70" t="s">
        <v>94</v>
      </c>
      <c r="C38" s="76">
        <f t="shared" si="4"/>
        <v>1500</v>
      </c>
      <c r="D38" s="63">
        <v>1500</v>
      </c>
      <c r="E38" s="63">
        <v>0</v>
      </c>
      <c r="F38" s="63">
        <v>0</v>
      </c>
      <c r="G38" s="63">
        <v>0</v>
      </c>
      <c r="H38" s="63">
        <v>0</v>
      </c>
      <c r="I38" s="63">
        <v>0</v>
      </c>
      <c r="J38" s="63">
        <v>0</v>
      </c>
      <c r="K38" s="63">
        <v>0</v>
      </c>
      <c r="L38" s="63">
        <v>0</v>
      </c>
      <c r="M38" s="63"/>
      <c r="N38" s="63">
        <v>0</v>
      </c>
      <c r="O38" s="63">
        <v>0</v>
      </c>
      <c r="P38" s="103">
        <f t="shared" si="9"/>
        <v>0</v>
      </c>
      <c r="Q38" s="103">
        <f t="shared" si="6"/>
        <v>0</v>
      </c>
      <c r="R38" s="103">
        <f t="shared" si="7"/>
        <v>0</v>
      </c>
      <c r="S38" s="103">
        <f t="shared" si="3"/>
        <v>0</v>
      </c>
    </row>
    <row r="39" spans="1:19" x14ac:dyDescent="0.25">
      <c r="A39" s="64">
        <v>3294</v>
      </c>
      <c r="B39" s="70" t="s">
        <v>95</v>
      </c>
      <c r="C39" s="76">
        <f t="shared" ref="C39:C60" si="15">SUM(D39:O39)</f>
        <v>250</v>
      </c>
      <c r="D39" s="63">
        <v>250</v>
      </c>
      <c r="E39" s="63">
        <v>0</v>
      </c>
      <c r="F39" s="63">
        <v>0</v>
      </c>
      <c r="G39" s="63">
        <v>0</v>
      </c>
      <c r="H39" s="63">
        <v>0</v>
      </c>
      <c r="I39" s="63">
        <v>0</v>
      </c>
      <c r="J39" s="63">
        <v>0</v>
      </c>
      <c r="K39" s="63">
        <v>0</v>
      </c>
      <c r="L39" s="63">
        <v>0</v>
      </c>
      <c r="M39" s="63"/>
      <c r="N39" s="63">
        <v>0</v>
      </c>
      <c r="O39" s="63">
        <v>0</v>
      </c>
      <c r="P39" s="103">
        <f t="shared" ref="P39:P60" si="16">SUM(H39+G39)</f>
        <v>0</v>
      </c>
      <c r="Q39" s="103">
        <f t="shared" si="6"/>
        <v>0</v>
      </c>
      <c r="R39" s="103">
        <f t="shared" si="7"/>
        <v>0</v>
      </c>
      <c r="S39" s="103">
        <f t="shared" ref="S39:S60" si="17">SUM(N39+L39)</f>
        <v>0</v>
      </c>
    </row>
    <row r="40" spans="1:19" x14ac:dyDescent="0.25">
      <c r="A40" s="64">
        <v>3295</v>
      </c>
      <c r="B40" s="70" t="s">
        <v>96</v>
      </c>
      <c r="C40" s="76">
        <f t="shared" si="15"/>
        <v>3950</v>
      </c>
      <c r="D40" s="63">
        <v>150</v>
      </c>
      <c r="E40" s="63">
        <v>3800</v>
      </c>
      <c r="F40" s="63"/>
      <c r="G40" s="63">
        <v>0</v>
      </c>
      <c r="H40" s="63">
        <v>0</v>
      </c>
      <c r="I40" s="63">
        <v>0</v>
      </c>
      <c r="J40" s="63">
        <v>0</v>
      </c>
      <c r="K40" s="63">
        <v>0</v>
      </c>
      <c r="L40" s="63">
        <v>0</v>
      </c>
      <c r="M40" s="63"/>
      <c r="N40" s="63">
        <v>0</v>
      </c>
      <c r="O40" s="63">
        <v>0</v>
      </c>
      <c r="P40" s="103">
        <f t="shared" si="16"/>
        <v>0</v>
      </c>
      <c r="Q40" s="103">
        <f t="shared" si="6"/>
        <v>0</v>
      </c>
      <c r="R40" s="103">
        <f t="shared" si="7"/>
        <v>0</v>
      </c>
      <c r="S40" s="103">
        <f t="shared" si="17"/>
        <v>0</v>
      </c>
    </row>
    <row r="41" spans="1:19" x14ac:dyDescent="0.25">
      <c r="A41" s="64">
        <v>3296</v>
      </c>
      <c r="B41" s="70" t="s">
        <v>97</v>
      </c>
      <c r="C41" s="76">
        <f t="shared" si="15"/>
        <v>301</v>
      </c>
      <c r="D41" s="63">
        <v>1</v>
      </c>
      <c r="E41" s="63">
        <v>300</v>
      </c>
      <c r="F41" s="63"/>
      <c r="G41" s="63">
        <v>0</v>
      </c>
      <c r="H41" s="63">
        <v>0</v>
      </c>
      <c r="I41" s="63">
        <v>0</v>
      </c>
      <c r="J41" s="63">
        <v>0</v>
      </c>
      <c r="K41" s="63">
        <v>0</v>
      </c>
      <c r="L41" s="63">
        <v>0</v>
      </c>
      <c r="M41" s="63"/>
      <c r="N41" s="63">
        <v>0</v>
      </c>
      <c r="O41" s="63">
        <v>0</v>
      </c>
      <c r="P41" s="103">
        <f t="shared" si="16"/>
        <v>0</v>
      </c>
      <c r="Q41" s="103">
        <f t="shared" si="6"/>
        <v>0</v>
      </c>
      <c r="R41" s="103">
        <f t="shared" si="7"/>
        <v>0</v>
      </c>
      <c r="S41" s="103">
        <f t="shared" si="17"/>
        <v>0</v>
      </c>
    </row>
    <row r="42" spans="1:19" x14ac:dyDescent="0.25">
      <c r="A42" s="64">
        <v>3299</v>
      </c>
      <c r="B42" s="70" t="s">
        <v>98</v>
      </c>
      <c r="C42" s="76">
        <f t="shared" si="15"/>
        <v>1000</v>
      </c>
      <c r="D42" s="63">
        <v>1000</v>
      </c>
      <c r="E42" s="63">
        <v>0</v>
      </c>
      <c r="F42" s="63">
        <v>0</v>
      </c>
      <c r="G42" s="63">
        <v>0</v>
      </c>
      <c r="H42" s="63">
        <v>0</v>
      </c>
      <c r="I42" s="63">
        <v>0</v>
      </c>
      <c r="J42" s="63">
        <v>0</v>
      </c>
      <c r="K42" s="63">
        <v>0</v>
      </c>
      <c r="L42" s="63">
        <v>0</v>
      </c>
      <c r="M42" s="63"/>
      <c r="N42" s="63">
        <v>0</v>
      </c>
      <c r="O42" s="63">
        <v>0</v>
      </c>
      <c r="P42" s="103">
        <f t="shared" si="16"/>
        <v>0</v>
      </c>
      <c r="Q42" s="103">
        <f t="shared" si="6"/>
        <v>0</v>
      </c>
      <c r="R42" s="103">
        <f t="shared" si="7"/>
        <v>0</v>
      </c>
      <c r="S42" s="103">
        <f t="shared" si="17"/>
        <v>0</v>
      </c>
    </row>
    <row r="43" spans="1:19" s="57" customFormat="1" x14ac:dyDescent="0.25">
      <c r="A43" s="54">
        <v>34</v>
      </c>
      <c r="B43" s="58" t="s">
        <v>99</v>
      </c>
      <c r="C43" s="76">
        <f t="shared" si="15"/>
        <v>1450</v>
      </c>
      <c r="D43" s="76">
        <f>D44</f>
        <v>1400</v>
      </c>
      <c r="E43" s="76">
        <f t="shared" ref="E43:O43" si="18">E44</f>
        <v>50</v>
      </c>
      <c r="F43" s="76">
        <f t="shared" si="18"/>
        <v>0</v>
      </c>
      <c r="G43" s="76">
        <f t="shared" si="18"/>
        <v>0</v>
      </c>
      <c r="H43" s="76">
        <f t="shared" si="18"/>
        <v>0</v>
      </c>
      <c r="I43" s="76">
        <f t="shared" si="18"/>
        <v>0</v>
      </c>
      <c r="J43" s="76">
        <f t="shared" si="18"/>
        <v>0</v>
      </c>
      <c r="K43" s="76">
        <f t="shared" si="18"/>
        <v>0</v>
      </c>
      <c r="L43" s="76">
        <f>L44</f>
        <v>0</v>
      </c>
      <c r="M43" s="76"/>
      <c r="N43" s="76">
        <f t="shared" si="18"/>
        <v>0</v>
      </c>
      <c r="O43" s="76">
        <f t="shared" si="18"/>
        <v>0</v>
      </c>
      <c r="P43" s="103">
        <f t="shared" si="16"/>
        <v>0</v>
      </c>
      <c r="Q43" s="103">
        <f t="shared" si="6"/>
        <v>0</v>
      </c>
      <c r="R43" s="103">
        <f t="shared" si="7"/>
        <v>0</v>
      </c>
      <c r="S43" s="103">
        <f t="shared" si="17"/>
        <v>0</v>
      </c>
    </row>
    <row r="44" spans="1:19" x14ac:dyDescent="0.25">
      <c r="A44" s="62">
        <v>343</v>
      </c>
      <c r="B44" s="60" t="s">
        <v>100</v>
      </c>
      <c r="C44" s="76">
        <f t="shared" si="15"/>
        <v>1450</v>
      </c>
      <c r="D44" s="76">
        <f>D45</f>
        <v>1400</v>
      </c>
      <c r="E44" s="76">
        <f t="shared" ref="E44:O44" si="19">E45</f>
        <v>50</v>
      </c>
      <c r="F44" s="76">
        <f t="shared" si="19"/>
        <v>0</v>
      </c>
      <c r="G44" s="76">
        <f t="shared" si="19"/>
        <v>0</v>
      </c>
      <c r="H44" s="76">
        <f t="shared" si="19"/>
        <v>0</v>
      </c>
      <c r="I44" s="76">
        <f t="shared" si="19"/>
        <v>0</v>
      </c>
      <c r="J44" s="76">
        <f t="shared" si="19"/>
        <v>0</v>
      </c>
      <c r="K44" s="76">
        <f t="shared" si="19"/>
        <v>0</v>
      </c>
      <c r="L44" s="76">
        <f t="shared" si="19"/>
        <v>0</v>
      </c>
      <c r="M44" s="76"/>
      <c r="N44" s="76">
        <f t="shared" si="19"/>
        <v>0</v>
      </c>
      <c r="O44" s="76">
        <f t="shared" si="19"/>
        <v>0</v>
      </c>
      <c r="P44" s="103">
        <f t="shared" si="16"/>
        <v>0</v>
      </c>
      <c r="Q44" s="103">
        <f t="shared" si="6"/>
        <v>0</v>
      </c>
      <c r="R44" s="103">
        <f t="shared" si="7"/>
        <v>0</v>
      </c>
      <c r="S44" s="103">
        <f t="shared" si="17"/>
        <v>0</v>
      </c>
    </row>
    <row r="45" spans="1:19" x14ac:dyDescent="0.25">
      <c r="A45" s="64">
        <v>3431</v>
      </c>
      <c r="B45" s="72" t="s">
        <v>101</v>
      </c>
      <c r="C45" s="77">
        <f t="shared" si="15"/>
        <v>1450</v>
      </c>
      <c r="D45" s="77">
        <v>1400</v>
      </c>
      <c r="E45" s="77">
        <v>50</v>
      </c>
      <c r="F45" s="77"/>
      <c r="G45" s="77">
        <v>0</v>
      </c>
      <c r="H45" s="77">
        <v>0</v>
      </c>
      <c r="I45" s="77">
        <v>0</v>
      </c>
      <c r="J45" s="77">
        <v>0</v>
      </c>
      <c r="K45" s="77">
        <v>0</v>
      </c>
      <c r="L45" s="77">
        <v>0</v>
      </c>
      <c r="M45" s="77"/>
      <c r="N45" s="77">
        <v>0</v>
      </c>
      <c r="O45" s="77">
        <v>0</v>
      </c>
      <c r="P45" s="103">
        <f t="shared" si="16"/>
        <v>0</v>
      </c>
      <c r="Q45" s="103">
        <f t="shared" si="6"/>
        <v>0</v>
      </c>
      <c r="R45" s="103">
        <f t="shared" si="7"/>
        <v>0</v>
      </c>
      <c r="S45" s="103">
        <f t="shared" si="17"/>
        <v>0</v>
      </c>
    </row>
    <row r="46" spans="1:19" x14ac:dyDescent="0.25">
      <c r="A46" s="65">
        <v>37</v>
      </c>
      <c r="B46" s="133" t="s">
        <v>162</v>
      </c>
      <c r="C46" s="76">
        <f t="shared" si="15"/>
        <v>83550</v>
      </c>
      <c r="D46" s="76">
        <f>D47</f>
        <v>0</v>
      </c>
      <c r="E46" s="76">
        <f t="shared" ref="E46:O46" si="20">E47</f>
        <v>1550</v>
      </c>
      <c r="F46" s="76">
        <f t="shared" si="20"/>
        <v>0</v>
      </c>
      <c r="G46" s="76">
        <f t="shared" si="20"/>
        <v>82000</v>
      </c>
      <c r="H46" s="76">
        <f>H47</f>
        <v>0</v>
      </c>
      <c r="I46" s="76">
        <f t="shared" si="20"/>
        <v>0</v>
      </c>
      <c r="J46" s="76">
        <f t="shared" si="20"/>
        <v>0</v>
      </c>
      <c r="K46" s="76">
        <f t="shared" si="20"/>
        <v>0</v>
      </c>
      <c r="L46" s="76">
        <f>L47</f>
        <v>0</v>
      </c>
      <c r="M46" s="76"/>
      <c r="N46" s="76">
        <f t="shared" si="20"/>
        <v>0</v>
      </c>
      <c r="O46" s="76">
        <f t="shared" si="20"/>
        <v>0</v>
      </c>
      <c r="P46" s="103">
        <f t="shared" si="16"/>
        <v>82000</v>
      </c>
      <c r="Q46" s="103">
        <f t="shared" si="6"/>
        <v>0</v>
      </c>
      <c r="R46" s="103">
        <f t="shared" si="7"/>
        <v>0</v>
      </c>
      <c r="S46" s="103">
        <f t="shared" si="17"/>
        <v>0</v>
      </c>
    </row>
    <row r="47" spans="1:19" x14ac:dyDescent="0.25">
      <c r="A47" s="64">
        <v>3722</v>
      </c>
      <c r="B47" s="72" t="s">
        <v>162</v>
      </c>
      <c r="C47" s="77">
        <f t="shared" si="15"/>
        <v>83550</v>
      </c>
      <c r="D47" s="77">
        <v>0</v>
      </c>
      <c r="E47" s="77">
        <v>1550</v>
      </c>
      <c r="F47" s="77"/>
      <c r="G47" s="77">
        <v>82000</v>
      </c>
      <c r="H47" s="77">
        <v>0</v>
      </c>
      <c r="I47" s="77">
        <v>0</v>
      </c>
      <c r="J47" s="77">
        <v>0</v>
      </c>
      <c r="K47" s="77">
        <v>0</v>
      </c>
      <c r="L47" s="77">
        <v>0</v>
      </c>
      <c r="M47" s="77"/>
      <c r="N47" s="77">
        <v>0</v>
      </c>
      <c r="O47" s="77">
        <v>0</v>
      </c>
      <c r="P47" s="103">
        <f t="shared" si="16"/>
        <v>82000</v>
      </c>
      <c r="Q47" s="103">
        <f t="shared" si="6"/>
        <v>0</v>
      </c>
      <c r="R47" s="103">
        <f t="shared" si="7"/>
        <v>0</v>
      </c>
      <c r="S47" s="103">
        <f t="shared" si="17"/>
        <v>0</v>
      </c>
    </row>
    <row r="48" spans="1:19" s="57" customFormat="1" x14ac:dyDescent="0.25">
      <c r="A48" s="65">
        <v>38</v>
      </c>
      <c r="B48" s="133" t="s">
        <v>152</v>
      </c>
      <c r="C48" s="76">
        <f t="shared" si="15"/>
        <v>2000</v>
      </c>
      <c r="D48" s="76">
        <f>D49</f>
        <v>0</v>
      </c>
      <c r="E48" s="76">
        <f t="shared" ref="E48:O48" si="21">E49</f>
        <v>2000</v>
      </c>
      <c r="F48" s="76">
        <f t="shared" si="21"/>
        <v>0</v>
      </c>
      <c r="G48" s="76">
        <f t="shared" si="21"/>
        <v>0</v>
      </c>
      <c r="H48" s="76">
        <f t="shared" si="21"/>
        <v>0</v>
      </c>
      <c r="I48" s="76">
        <f t="shared" si="21"/>
        <v>0</v>
      </c>
      <c r="J48" s="76">
        <f t="shared" si="21"/>
        <v>0</v>
      </c>
      <c r="K48" s="76">
        <f t="shared" si="21"/>
        <v>0</v>
      </c>
      <c r="L48" s="76">
        <f>L49</f>
        <v>0</v>
      </c>
      <c r="M48" s="76"/>
      <c r="N48" s="76">
        <f t="shared" si="21"/>
        <v>0</v>
      </c>
      <c r="O48" s="76">
        <f t="shared" si="21"/>
        <v>0</v>
      </c>
      <c r="P48" s="103">
        <f t="shared" si="16"/>
        <v>0</v>
      </c>
      <c r="Q48" s="103">
        <f t="shared" si="6"/>
        <v>0</v>
      </c>
      <c r="R48" s="103">
        <f t="shared" si="7"/>
        <v>0</v>
      </c>
      <c r="S48" s="103">
        <f t="shared" si="17"/>
        <v>0</v>
      </c>
    </row>
    <row r="49" spans="1:19" x14ac:dyDescent="0.25">
      <c r="A49" s="64">
        <v>3821</v>
      </c>
      <c r="B49" s="72" t="s">
        <v>152</v>
      </c>
      <c r="C49" s="77">
        <f t="shared" si="15"/>
        <v>2000</v>
      </c>
      <c r="D49" s="77">
        <v>0</v>
      </c>
      <c r="E49" s="77">
        <v>2000</v>
      </c>
      <c r="F49" s="77"/>
      <c r="G49" s="77">
        <v>0</v>
      </c>
      <c r="H49" s="77">
        <v>0</v>
      </c>
      <c r="I49" s="77">
        <v>0</v>
      </c>
      <c r="J49" s="77">
        <v>0</v>
      </c>
      <c r="K49" s="77">
        <v>0</v>
      </c>
      <c r="L49" s="77">
        <v>0</v>
      </c>
      <c r="M49" s="77"/>
      <c r="N49" s="77">
        <v>0</v>
      </c>
      <c r="O49" s="77">
        <v>0</v>
      </c>
      <c r="P49" s="103">
        <f t="shared" si="16"/>
        <v>0</v>
      </c>
      <c r="Q49" s="103">
        <f t="shared" si="6"/>
        <v>0</v>
      </c>
      <c r="R49" s="103">
        <f t="shared" si="7"/>
        <v>0</v>
      </c>
      <c r="S49" s="103">
        <f t="shared" si="17"/>
        <v>0</v>
      </c>
    </row>
    <row r="50" spans="1:19" x14ac:dyDescent="0.25">
      <c r="A50" s="65">
        <v>4</v>
      </c>
      <c r="B50" s="67" t="s">
        <v>23</v>
      </c>
      <c r="C50" s="76">
        <f t="shared" si="15"/>
        <v>94000</v>
      </c>
      <c r="D50" s="76">
        <f t="shared" ref="D50:O50" si="22">SUM(D51+D59)</f>
        <v>41000</v>
      </c>
      <c r="E50" s="76">
        <f t="shared" si="22"/>
        <v>40000</v>
      </c>
      <c r="F50" s="76">
        <f t="shared" si="22"/>
        <v>0</v>
      </c>
      <c r="G50" s="76">
        <f t="shared" si="22"/>
        <v>0</v>
      </c>
      <c r="H50" s="76">
        <f t="shared" si="22"/>
        <v>0</v>
      </c>
      <c r="I50" s="76">
        <f t="shared" si="22"/>
        <v>0</v>
      </c>
      <c r="J50" s="76">
        <f t="shared" si="22"/>
        <v>0</v>
      </c>
      <c r="K50" s="76">
        <f t="shared" si="22"/>
        <v>3000</v>
      </c>
      <c r="L50" s="76">
        <f t="shared" si="22"/>
        <v>0</v>
      </c>
      <c r="M50" s="76"/>
      <c r="N50" s="76">
        <f t="shared" si="22"/>
        <v>5000</v>
      </c>
      <c r="O50" s="76">
        <f t="shared" si="22"/>
        <v>5000</v>
      </c>
      <c r="P50" s="103">
        <f t="shared" si="16"/>
        <v>0</v>
      </c>
      <c r="Q50" s="103">
        <f t="shared" si="6"/>
        <v>8000</v>
      </c>
      <c r="R50" s="103">
        <f t="shared" si="7"/>
        <v>0</v>
      </c>
      <c r="S50" s="103">
        <f t="shared" si="17"/>
        <v>5000</v>
      </c>
    </row>
    <row r="51" spans="1:19" ht="12.75" customHeight="1" x14ac:dyDescent="0.25">
      <c r="A51" s="65">
        <v>42</v>
      </c>
      <c r="B51" s="67" t="s">
        <v>62</v>
      </c>
      <c r="C51" s="76">
        <f t="shared" si="15"/>
        <v>84000</v>
      </c>
      <c r="D51" s="76">
        <f>SUM(D52+D57)</f>
        <v>31000</v>
      </c>
      <c r="E51" s="76">
        <f t="shared" ref="E51:K51" si="23">SUM(E52+E57)</f>
        <v>40000</v>
      </c>
      <c r="F51" s="76">
        <f t="shared" si="23"/>
        <v>0</v>
      </c>
      <c r="G51" s="76">
        <f>SUM(G52+G57)</f>
        <v>0</v>
      </c>
      <c r="H51" s="76">
        <f>SUM(H52+H57)</f>
        <v>0</v>
      </c>
      <c r="I51" s="76">
        <f t="shared" si="23"/>
        <v>0</v>
      </c>
      <c r="J51" s="76">
        <f t="shared" si="23"/>
        <v>0</v>
      </c>
      <c r="K51" s="76">
        <f t="shared" si="23"/>
        <v>3000</v>
      </c>
      <c r="L51" s="76">
        <f>SUM(L52+L57)</f>
        <v>0</v>
      </c>
      <c r="M51" s="76"/>
      <c r="N51" s="76">
        <f>SUM(N52+N57)</f>
        <v>5000</v>
      </c>
      <c r="O51" s="76">
        <f>SUM(O52+O57)</f>
        <v>5000</v>
      </c>
      <c r="P51" s="103">
        <f t="shared" si="16"/>
        <v>0</v>
      </c>
      <c r="Q51" s="103">
        <f t="shared" si="6"/>
        <v>8000</v>
      </c>
      <c r="R51" s="103">
        <f t="shared" si="7"/>
        <v>0</v>
      </c>
      <c r="S51" s="103">
        <f t="shared" si="17"/>
        <v>5000</v>
      </c>
    </row>
    <row r="52" spans="1:19" ht="12.75" customHeight="1" x14ac:dyDescent="0.25">
      <c r="A52" s="65">
        <v>422</v>
      </c>
      <c r="B52" s="67" t="s">
        <v>119</v>
      </c>
      <c r="C52" s="76">
        <f t="shared" si="15"/>
        <v>37000</v>
      </c>
      <c r="D52" s="76">
        <f>SUM(D54:D56)</f>
        <v>24000</v>
      </c>
      <c r="E52" s="76">
        <f t="shared" ref="E52:O52" si="24">SUM(E54:E56)</f>
        <v>0</v>
      </c>
      <c r="F52" s="76">
        <f t="shared" si="24"/>
        <v>0</v>
      </c>
      <c r="G52" s="76">
        <f t="shared" si="24"/>
        <v>0</v>
      </c>
      <c r="H52" s="76">
        <f t="shared" si="24"/>
        <v>0</v>
      </c>
      <c r="I52" s="76">
        <f t="shared" si="24"/>
        <v>0</v>
      </c>
      <c r="J52" s="76">
        <f t="shared" si="24"/>
        <v>0</v>
      </c>
      <c r="K52" s="76">
        <f t="shared" si="24"/>
        <v>3000</v>
      </c>
      <c r="L52" s="76">
        <f>SUM(L54:L56)</f>
        <v>0</v>
      </c>
      <c r="M52" s="76"/>
      <c r="N52" s="76">
        <f t="shared" si="24"/>
        <v>5000</v>
      </c>
      <c r="O52" s="76">
        <f t="shared" si="24"/>
        <v>5000</v>
      </c>
      <c r="P52" s="103">
        <f t="shared" si="16"/>
        <v>0</v>
      </c>
      <c r="Q52" s="103">
        <f t="shared" si="6"/>
        <v>8000</v>
      </c>
      <c r="R52" s="103">
        <f t="shared" si="7"/>
        <v>0</v>
      </c>
      <c r="S52" s="103">
        <f t="shared" si="17"/>
        <v>5000</v>
      </c>
    </row>
    <row r="53" spans="1:19" ht="12.75" customHeight="1" x14ac:dyDescent="0.25">
      <c r="A53" s="65">
        <v>4221</v>
      </c>
      <c r="B53" s="67" t="s">
        <v>120</v>
      </c>
      <c r="C53" s="77">
        <f t="shared" si="15"/>
        <v>31400</v>
      </c>
      <c r="D53" s="77">
        <f>D54</f>
        <v>18400</v>
      </c>
      <c r="E53" s="77">
        <f t="shared" ref="E53:N53" si="25">E54</f>
        <v>0</v>
      </c>
      <c r="F53" s="77">
        <f t="shared" si="25"/>
        <v>0</v>
      </c>
      <c r="G53" s="77">
        <f t="shared" si="25"/>
        <v>0</v>
      </c>
      <c r="H53" s="77">
        <f t="shared" si="25"/>
        <v>0</v>
      </c>
      <c r="I53" s="77">
        <f t="shared" si="25"/>
        <v>0</v>
      </c>
      <c r="J53" s="77">
        <f t="shared" si="25"/>
        <v>0</v>
      </c>
      <c r="K53" s="77">
        <f t="shared" si="25"/>
        <v>3000</v>
      </c>
      <c r="L53" s="77">
        <f t="shared" si="25"/>
        <v>0</v>
      </c>
      <c r="M53" s="77"/>
      <c r="N53" s="77">
        <f t="shared" si="25"/>
        <v>5000</v>
      </c>
      <c r="O53" s="77">
        <f>O54</f>
        <v>5000</v>
      </c>
      <c r="P53" s="103">
        <f t="shared" si="16"/>
        <v>0</v>
      </c>
      <c r="Q53" s="103">
        <f t="shared" si="6"/>
        <v>8000</v>
      </c>
      <c r="R53" s="103">
        <f t="shared" si="7"/>
        <v>0</v>
      </c>
      <c r="S53" s="103">
        <f t="shared" si="17"/>
        <v>5000</v>
      </c>
    </row>
    <row r="54" spans="1:19" ht="12.75" customHeight="1" x14ac:dyDescent="0.25">
      <c r="A54" s="64">
        <v>4221</v>
      </c>
      <c r="B54" s="68" t="s">
        <v>120</v>
      </c>
      <c r="C54" s="77">
        <f t="shared" si="15"/>
        <v>31400</v>
      </c>
      <c r="D54" s="77">
        <v>18400</v>
      </c>
      <c r="E54" s="77">
        <v>0</v>
      </c>
      <c r="F54" s="77">
        <v>0</v>
      </c>
      <c r="G54" s="77">
        <v>0</v>
      </c>
      <c r="H54" s="77">
        <v>0</v>
      </c>
      <c r="I54" s="77">
        <v>0</v>
      </c>
      <c r="J54" s="77">
        <v>0</v>
      </c>
      <c r="K54" s="77">
        <v>3000</v>
      </c>
      <c r="L54" s="77">
        <v>0</v>
      </c>
      <c r="M54" s="77"/>
      <c r="N54" s="77">
        <v>5000</v>
      </c>
      <c r="O54" s="77">
        <v>5000</v>
      </c>
      <c r="P54" s="103">
        <f t="shared" si="16"/>
        <v>0</v>
      </c>
      <c r="Q54" s="103">
        <f t="shared" si="6"/>
        <v>8000</v>
      </c>
      <c r="R54" s="103">
        <f t="shared" si="7"/>
        <v>0</v>
      </c>
      <c r="S54" s="103">
        <f t="shared" si="17"/>
        <v>5000</v>
      </c>
    </row>
    <row r="55" spans="1:19" ht="12.75" customHeight="1" x14ac:dyDescent="0.25">
      <c r="A55" s="64">
        <v>4225</v>
      </c>
      <c r="B55" s="68" t="s">
        <v>144</v>
      </c>
      <c r="C55" s="77">
        <f t="shared" si="15"/>
        <v>3600</v>
      </c>
      <c r="D55" s="77">
        <v>3600</v>
      </c>
      <c r="E55" s="77">
        <v>0</v>
      </c>
      <c r="F55" s="77">
        <v>0</v>
      </c>
      <c r="G55" s="77">
        <v>0</v>
      </c>
      <c r="H55" s="77">
        <v>0</v>
      </c>
      <c r="I55" s="77">
        <v>0</v>
      </c>
      <c r="J55" s="77">
        <v>0</v>
      </c>
      <c r="K55" s="77">
        <v>0</v>
      </c>
      <c r="L55" s="77">
        <v>0</v>
      </c>
      <c r="M55" s="77"/>
      <c r="N55" s="77">
        <v>0</v>
      </c>
      <c r="O55" s="77">
        <v>0</v>
      </c>
      <c r="P55" s="103">
        <f t="shared" si="16"/>
        <v>0</v>
      </c>
      <c r="Q55" s="103">
        <f t="shared" si="6"/>
        <v>0</v>
      </c>
      <c r="R55" s="103">
        <f t="shared" si="7"/>
        <v>0</v>
      </c>
      <c r="S55" s="103">
        <f t="shared" si="17"/>
        <v>0</v>
      </c>
    </row>
    <row r="56" spans="1:19" ht="12.75" customHeight="1" x14ac:dyDescent="0.25">
      <c r="A56" s="64">
        <v>4226</v>
      </c>
      <c r="B56" s="68" t="s">
        <v>145</v>
      </c>
      <c r="C56" s="77">
        <f t="shared" si="15"/>
        <v>2000</v>
      </c>
      <c r="D56" s="77">
        <v>2000</v>
      </c>
      <c r="E56" s="77">
        <v>0</v>
      </c>
      <c r="F56" s="77">
        <v>0</v>
      </c>
      <c r="G56" s="77">
        <v>0</v>
      </c>
      <c r="H56" s="77">
        <v>0</v>
      </c>
      <c r="I56" s="77">
        <v>0</v>
      </c>
      <c r="J56" s="77">
        <v>0</v>
      </c>
      <c r="K56" s="77">
        <v>0</v>
      </c>
      <c r="L56" s="77">
        <v>0</v>
      </c>
      <c r="M56" s="77"/>
      <c r="N56" s="77">
        <v>0</v>
      </c>
      <c r="O56" s="77">
        <v>0</v>
      </c>
      <c r="P56" s="103">
        <f t="shared" si="16"/>
        <v>0</v>
      </c>
      <c r="Q56" s="103">
        <f t="shared" si="6"/>
        <v>0</v>
      </c>
      <c r="R56" s="103">
        <f t="shared" si="7"/>
        <v>0</v>
      </c>
      <c r="S56" s="103">
        <f t="shared" si="17"/>
        <v>0</v>
      </c>
    </row>
    <row r="57" spans="1:19" ht="12.75" customHeight="1" x14ac:dyDescent="0.25">
      <c r="A57" s="65">
        <v>424</v>
      </c>
      <c r="B57" s="67" t="s">
        <v>104</v>
      </c>
      <c r="C57" s="76">
        <f t="shared" si="15"/>
        <v>47000</v>
      </c>
      <c r="D57" s="76">
        <f t="shared" ref="D57:O57" si="26">D58</f>
        <v>7000</v>
      </c>
      <c r="E57" s="76">
        <f t="shared" si="26"/>
        <v>40000</v>
      </c>
      <c r="F57" s="76">
        <f t="shared" si="26"/>
        <v>0</v>
      </c>
      <c r="G57" s="76">
        <f t="shared" si="26"/>
        <v>0</v>
      </c>
      <c r="H57" s="76">
        <f t="shared" si="26"/>
        <v>0</v>
      </c>
      <c r="I57" s="76">
        <f t="shared" si="26"/>
        <v>0</v>
      </c>
      <c r="J57" s="76">
        <f t="shared" si="26"/>
        <v>0</v>
      </c>
      <c r="K57" s="76">
        <f t="shared" si="26"/>
        <v>0</v>
      </c>
      <c r="L57" s="76">
        <f t="shared" si="26"/>
        <v>0</v>
      </c>
      <c r="M57" s="76"/>
      <c r="N57" s="76">
        <f t="shared" si="26"/>
        <v>0</v>
      </c>
      <c r="O57" s="76">
        <f t="shared" si="26"/>
        <v>0</v>
      </c>
      <c r="P57" s="103">
        <f t="shared" si="16"/>
        <v>0</v>
      </c>
      <c r="Q57" s="103">
        <f t="shared" si="6"/>
        <v>0</v>
      </c>
      <c r="R57" s="103">
        <f t="shared" si="7"/>
        <v>0</v>
      </c>
      <c r="S57" s="103">
        <f t="shared" si="17"/>
        <v>0</v>
      </c>
    </row>
    <row r="58" spans="1:19" x14ac:dyDescent="0.25">
      <c r="A58" s="62">
        <v>4241</v>
      </c>
      <c r="B58" s="60" t="s">
        <v>102</v>
      </c>
      <c r="C58" s="77">
        <f t="shared" si="15"/>
        <v>47000</v>
      </c>
      <c r="D58" s="77">
        <v>7000</v>
      </c>
      <c r="E58" s="77">
        <v>40000</v>
      </c>
      <c r="F58" s="77">
        <v>0</v>
      </c>
      <c r="G58" s="77">
        <v>0</v>
      </c>
      <c r="H58" s="77">
        <v>0</v>
      </c>
      <c r="I58" s="77">
        <v>0</v>
      </c>
      <c r="J58" s="77">
        <v>0</v>
      </c>
      <c r="K58" s="77">
        <v>0</v>
      </c>
      <c r="L58" s="77">
        <v>0</v>
      </c>
      <c r="M58" s="77"/>
      <c r="N58" s="77">
        <v>0</v>
      </c>
      <c r="O58" s="77">
        <v>0</v>
      </c>
      <c r="P58" s="103">
        <f t="shared" si="16"/>
        <v>0</v>
      </c>
      <c r="Q58" s="103">
        <f t="shared" si="6"/>
        <v>0</v>
      </c>
      <c r="R58" s="103">
        <f t="shared" si="7"/>
        <v>0</v>
      </c>
      <c r="S58" s="103">
        <f t="shared" si="17"/>
        <v>0</v>
      </c>
    </row>
    <row r="59" spans="1:19" s="57" customFormat="1" x14ac:dyDescent="0.25">
      <c r="A59" s="54">
        <v>45</v>
      </c>
      <c r="B59" s="58" t="s">
        <v>146</v>
      </c>
      <c r="C59" s="76">
        <f t="shared" si="15"/>
        <v>10000</v>
      </c>
      <c r="D59" s="76">
        <f>D60</f>
        <v>10000</v>
      </c>
      <c r="E59" s="76">
        <f t="shared" ref="E59:O59" si="27">E60</f>
        <v>0</v>
      </c>
      <c r="F59" s="76">
        <f t="shared" si="27"/>
        <v>0</v>
      </c>
      <c r="G59" s="76">
        <f t="shared" si="27"/>
        <v>0</v>
      </c>
      <c r="H59" s="76">
        <f t="shared" si="27"/>
        <v>0</v>
      </c>
      <c r="I59" s="76">
        <f t="shared" si="27"/>
        <v>0</v>
      </c>
      <c r="J59" s="76">
        <f t="shared" si="27"/>
        <v>0</v>
      </c>
      <c r="K59" s="76">
        <f t="shared" si="27"/>
        <v>0</v>
      </c>
      <c r="L59" s="76">
        <f>L60</f>
        <v>0</v>
      </c>
      <c r="M59" s="76"/>
      <c r="N59" s="76">
        <f t="shared" si="27"/>
        <v>0</v>
      </c>
      <c r="O59" s="76">
        <f t="shared" si="27"/>
        <v>0</v>
      </c>
      <c r="P59" s="103">
        <f t="shared" si="16"/>
        <v>0</v>
      </c>
      <c r="Q59" s="103">
        <f t="shared" si="6"/>
        <v>0</v>
      </c>
      <c r="R59" s="103">
        <f t="shared" si="7"/>
        <v>0</v>
      </c>
      <c r="S59" s="103">
        <f t="shared" si="17"/>
        <v>0</v>
      </c>
    </row>
    <row r="60" spans="1:19" s="57" customFormat="1" x14ac:dyDescent="0.25">
      <c r="A60" s="62">
        <v>4511</v>
      </c>
      <c r="B60" s="60" t="s">
        <v>146</v>
      </c>
      <c r="C60" s="132">
        <f t="shared" si="15"/>
        <v>10000</v>
      </c>
      <c r="D60" s="77">
        <v>10000</v>
      </c>
      <c r="E60" s="77">
        <v>0</v>
      </c>
      <c r="F60" s="77">
        <v>0</v>
      </c>
      <c r="G60" s="77">
        <v>0</v>
      </c>
      <c r="H60" s="77"/>
      <c r="I60" s="77">
        <v>0</v>
      </c>
      <c r="J60" s="77">
        <v>0</v>
      </c>
      <c r="K60" s="77">
        <v>0</v>
      </c>
      <c r="L60" s="77">
        <v>0</v>
      </c>
      <c r="M60" s="77"/>
      <c r="N60" s="77">
        <v>0</v>
      </c>
      <c r="O60" s="77">
        <v>0</v>
      </c>
      <c r="P60" s="103">
        <f t="shared" si="16"/>
        <v>0</v>
      </c>
      <c r="Q60" s="103">
        <f t="shared" si="6"/>
        <v>0</v>
      </c>
      <c r="R60" s="103">
        <f t="shared" si="7"/>
        <v>0</v>
      </c>
      <c r="S60" s="103">
        <f t="shared" si="17"/>
        <v>0</v>
      </c>
    </row>
    <row r="61" spans="1:19" s="57" customFormat="1" x14ac:dyDescent="0.25">
      <c r="A61" s="62"/>
      <c r="B61" s="60"/>
      <c r="C61" s="132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103"/>
      <c r="Q61" s="103"/>
      <c r="R61" s="103"/>
      <c r="S61" s="103"/>
    </row>
    <row r="62" spans="1:19" s="57" customFormat="1" x14ac:dyDescent="0.25">
      <c r="A62" s="62"/>
      <c r="B62" s="60"/>
      <c r="C62" s="132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103"/>
      <c r="Q62" s="103"/>
      <c r="R62" s="103"/>
      <c r="S62" s="103"/>
    </row>
    <row r="63" spans="1:19" s="57" customFormat="1" x14ac:dyDescent="0.25">
      <c r="A63" s="62"/>
      <c r="B63" s="60"/>
      <c r="C63" s="132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103"/>
      <c r="Q63" s="103"/>
      <c r="R63" s="103"/>
      <c r="S63" s="103"/>
    </row>
    <row r="64" spans="1:19" s="57" customFormat="1" x14ac:dyDescent="0.25">
      <c r="A64" s="62"/>
      <c r="B64" s="60"/>
      <c r="C64" s="132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103"/>
      <c r="Q64" s="103"/>
      <c r="R64" s="103"/>
      <c r="S64" s="103"/>
    </row>
    <row r="65" spans="1:19" s="57" customFormat="1" x14ac:dyDescent="0.25">
      <c r="A65" s="62"/>
      <c r="B65" s="60"/>
      <c r="C65" s="132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103"/>
      <c r="Q65" s="103"/>
      <c r="R65" s="103"/>
      <c r="S65" s="103"/>
    </row>
    <row r="66" spans="1:19" s="57" customFormat="1" x14ac:dyDescent="0.25">
      <c r="A66" s="62"/>
      <c r="B66" s="60"/>
      <c r="C66" s="132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103"/>
      <c r="Q66" s="103"/>
      <c r="R66" s="103"/>
      <c r="S66" s="103"/>
    </row>
    <row r="67" spans="1:19" s="57" customFormat="1" x14ac:dyDescent="0.25">
      <c r="A67" s="62"/>
      <c r="B67" s="60"/>
      <c r="C67" s="132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103"/>
      <c r="Q67" s="103"/>
      <c r="R67" s="103"/>
      <c r="S67" s="103"/>
    </row>
    <row r="68" spans="1:19" s="57" customFormat="1" x14ac:dyDescent="0.25">
      <c r="A68" s="62"/>
      <c r="B68" s="60"/>
      <c r="C68" s="132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103"/>
      <c r="Q68" s="103"/>
      <c r="R68" s="103"/>
      <c r="S68" s="103"/>
    </row>
    <row r="69" spans="1:19" s="57" customFormat="1" x14ac:dyDescent="0.25">
      <c r="A69" s="62"/>
      <c r="B69" s="60"/>
      <c r="C69" s="132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103"/>
      <c r="Q69" s="103"/>
      <c r="R69" s="103"/>
      <c r="S69" s="103"/>
    </row>
    <row r="70" spans="1:19" s="57" customFormat="1" x14ac:dyDescent="0.25">
      <c r="A70" s="62"/>
      <c r="B70" s="60"/>
      <c r="C70" s="132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103"/>
      <c r="Q70" s="103"/>
      <c r="R70" s="103"/>
      <c r="S70" s="103"/>
    </row>
    <row r="71" spans="1:19" s="57" customFormat="1" x14ac:dyDescent="0.25">
      <c r="A71" s="62"/>
      <c r="B71" s="60"/>
      <c r="C71" s="132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103"/>
      <c r="Q71" s="103"/>
      <c r="R71" s="103"/>
      <c r="S71" s="103"/>
    </row>
    <row r="72" spans="1:19" s="57" customFormat="1" x14ac:dyDescent="0.25">
      <c r="A72" s="62"/>
      <c r="B72" s="60"/>
      <c r="C72" s="132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103"/>
      <c r="Q72" s="103"/>
      <c r="R72" s="103"/>
      <c r="S72" s="103"/>
    </row>
    <row r="73" spans="1:19" s="57" customFormat="1" x14ac:dyDescent="0.25">
      <c r="A73" s="62"/>
      <c r="B73" s="60"/>
      <c r="C73" s="132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103"/>
      <c r="Q73" s="103"/>
      <c r="R73" s="103"/>
      <c r="S73" s="103"/>
    </row>
    <row r="74" spans="1:19" s="57" customFormat="1" x14ac:dyDescent="0.25">
      <c r="A74" s="62"/>
      <c r="B74" s="60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O74" s="76"/>
    </row>
    <row r="75" spans="1:19" s="57" customFormat="1" x14ac:dyDescent="0.25">
      <c r="A75" s="62"/>
      <c r="B75" s="60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O75" s="76"/>
    </row>
    <row r="76" spans="1:19" ht="15.75" thickBot="1" x14ac:dyDescent="0.3">
      <c r="A76" s="62"/>
      <c r="B76" s="60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O76" s="77"/>
    </row>
    <row r="77" spans="1:19" s="57" customFormat="1" ht="90.75" customHeight="1" thickBot="1" x14ac:dyDescent="0.25">
      <c r="A77" s="56" t="s">
        <v>38</v>
      </c>
      <c r="B77" s="104" t="s">
        <v>65</v>
      </c>
      <c r="C77" s="75" t="s">
        <v>161</v>
      </c>
      <c r="D77" s="145" t="s">
        <v>154</v>
      </c>
      <c r="E77" s="128" t="s">
        <v>155</v>
      </c>
      <c r="F77" s="127" t="s">
        <v>173</v>
      </c>
      <c r="G77" s="146" t="s">
        <v>156</v>
      </c>
      <c r="H77" s="146" t="s">
        <v>159</v>
      </c>
      <c r="I77" s="127" t="s">
        <v>163</v>
      </c>
      <c r="J77" s="147" t="s">
        <v>164</v>
      </c>
      <c r="K77" s="156" t="s">
        <v>158</v>
      </c>
      <c r="L77" s="157" t="s">
        <v>165</v>
      </c>
      <c r="M77" s="157"/>
      <c r="N77" s="158" t="s">
        <v>157</v>
      </c>
      <c r="O77" s="156" t="s">
        <v>177</v>
      </c>
      <c r="P77" s="166" t="s">
        <v>181</v>
      </c>
      <c r="Q77" s="164" t="s">
        <v>179</v>
      </c>
      <c r="R77" s="165" t="s">
        <v>180</v>
      </c>
      <c r="S77" s="163" t="s">
        <v>178</v>
      </c>
    </row>
    <row r="78" spans="1:19" ht="15.75" thickBot="1" x14ac:dyDescent="0.3">
      <c r="A78" s="54"/>
      <c r="B78" s="58" t="s">
        <v>103</v>
      </c>
      <c r="C78" s="76">
        <f>SUM(D78:O78)</f>
        <v>3631360.9499999997</v>
      </c>
      <c r="D78" s="76">
        <f>D81</f>
        <v>152000</v>
      </c>
      <c r="E78" s="76">
        <f t="shared" ref="E78:O78" si="28">E81</f>
        <v>2777035</v>
      </c>
      <c r="F78" s="76">
        <f t="shared" si="28"/>
        <v>150000</v>
      </c>
      <c r="G78" s="76">
        <f t="shared" si="28"/>
        <v>234036.95</v>
      </c>
      <c r="H78" s="76">
        <f t="shared" si="28"/>
        <v>25963.05</v>
      </c>
      <c r="I78" s="76">
        <f t="shared" si="28"/>
        <v>22068.590000000004</v>
      </c>
      <c r="J78" s="76">
        <f t="shared" si="28"/>
        <v>127055.86</v>
      </c>
      <c r="K78" s="76">
        <f t="shared" si="28"/>
        <v>69500</v>
      </c>
      <c r="L78" s="76">
        <f t="shared" si="28"/>
        <v>63701.5</v>
      </c>
      <c r="M78" s="76"/>
      <c r="N78" s="76">
        <f t="shared" si="28"/>
        <v>5000</v>
      </c>
      <c r="O78" s="76">
        <f t="shared" si="28"/>
        <v>5000</v>
      </c>
      <c r="P78" s="170">
        <f>SUM(G78+H78)</f>
        <v>260000</v>
      </c>
      <c r="Q78" s="168">
        <f>SUM(K78+O78)</f>
        <v>74500</v>
      </c>
      <c r="R78" s="169">
        <f>SUM(F78+I78)</f>
        <v>172068.59</v>
      </c>
      <c r="S78" s="167">
        <f>SUM(N78+L78)</f>
        <v>68701.5</v>
      </c>
    </row>
    <row r="79" spans="1:19" s="57" customFormat="1" x14ac:dyDescent="0.25">
      <c r="A79" s="54"/>
      <c r="B79" s="59" t="s">
        <v>121</v>
      </c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O79" s="76"/>
    </row>
    <row r="80" spans="1:19" s="57" customFormat="1" x14ac:dyDescent="0.25">
      <c r="A80" s="61"/>
      <c r="B80" s="58" t="s">
        <v>69</v>
      </c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O80" s="76"/>
    </row>
    <row r="81" spans="1:19" s="57" customFormat="1" ht="12.75" customHeight="1" x14ac:dyDescent="0.25">
      <c r="A81" s="61"/>
      <c r="B81" s="58" t="s">
        <v>70</v>
      </c>
      <c r="C81" s="76">
        <f t="shared" ref="C81:C112" si="29">SUM(D81:O81)</f>
        <v>3631360.9499999997</v>
      </c>
      <c r="D81" s="76">
        <f t="shared" ref="D81:O81" si="30">SUM(D82+D124)</f>
        <v>152000</v>
      </c>
      <c r="E81" s="76">
        <f>SUM(E82+E124)</f>
        <v>2777035</v>
      </c>
      <c r="F81" s="76">
        <f t="shared" si="30"/>
        <v>150000</v>
      </c>
      <c r="G81" s="76">
        <f t="shared" si="30"/>
        <v>234036.95</v>
      </c>
      <c r="H81" s="76">
        <f t="shared" si="30"/>
        <v>25963.05</v>
      </c>
      <c r="I81" s="76">
        <f t="shared" si="30"/>
        <v>22068.590000000004</v>
      </c>
      <c r="J81" s="76">
        <f t="shared" si="30"/>
        <v>127055.86</v>
      </c>
      <c r="K81" s="76">
        <f t="shared" si="30"/>
        <v>69500</v>
      </c>
      <c r="L81" s="76">
        <f t="shared" si="30"/>
        <v>63701.5</v>
      </c>
      <c r="M81" s="76"/>
      <c r="N81" s="76">
        <f t="shared" si="30"/>
        <v>5000</v>
      </c>
      <c r="O81" s="76">
        <f t="shared" si="30"/>
        <v>5000</v>
      </c>
      <c r="P81" s="103">
        <f t="shared" ref="P81:P112" si="31">SUM(H81+G81)</f>
        <v>260000</v>
      </c>
      <c r="Q81" s="103">
        <f>SUM(O81+K81)</f>
        <v>74500</v>
      </c>
      <c r="R81" s="103">
        <f>SUM(I81+F81)</f>
        <v>172068.59</v>
      </c>
      <c r="S81" s="103">
        <f t="shared" ref="S81:S112" si="32">SUM(N81+L81)</f>
        <v>68701.5</v>
      </c>
    </row>
    <row r="82" spans="1:19" s="57" customFormat="1" x14ac:dyDescent="0.25">
      <c r="A82" s="54">
        <v>3</v>
      </c>
      <c r="B82" s="58" t="s">
        <v>21</v>
      </c>
      <c r="C82" s="76">
        <f t="shared" si="29"/>
        <v>3537360.9499999997</v>
      </c>
      <c r="D82" s="76">
        <f t="shared" ref="D82:O82" si="33">SUM(D83+D87+D117+D120+D122)</f>
        <v>111000</v>
      </c>
      <c r="E82" s="76">
        <f>SUM(E83+E87+E117+E120+E122)</f>
        <v>2737035</v>
      </c>
      <c r="F82" s="76">
        <f t="shared" si="33"/>
        <v>150000</v>
      </c>
      <c r="G82" s="76">
        <f t="shared" si="33"/>
        <v>234036.95</v>
      </c>
      <c r="H82" s="76">
        <f t="shared" si="33"/>
        <v>25963.05</v>
      </c>
      <c r="I82" s="76">
        <f t="shared" si="33"/>
        <v>22068.590000000004</v>
      </c>
      <c r="J82" s="76">
        <f t="shared" si="33"/>
        <v>127055.86</v>
      </c>
      <c r="K82" s="76">
        <f t="shared" si="33"/>
        <v>66500</v>
      </c>
      <c r="L82" s="76">
        <f t="shared" si="33"/>
        <v>63701.5</v>
      </c>
      <c r="M82" s="76"/>
      <c r="N82" s="76">
        <f t="shared" si="33"/>
        <v>0</v>
      </c>
      <c r="O82" s="76">
        <f t="shared" si="33"/>
        <v>0</v>
      </c>
      <c r="P82" s="103">
        <f t="shared" si="31"/>
        <v>260000</v>
      </c>
      <c r="Q82" s="103">
        <f t="shared" ref="Q82:Q134" si="34">SUM(O82+K82)</f>
        <v>66500</v>
      </c>
      <c r="R82" s="103">
        <f t="shared" ref="R82:R134" si="35">SUM(I82+F82)</f>
        <v>172068.59</v>
      </c>
      <c r="S82" s="103">
        <f t="shared" si="32"/>
        <v>63701.5</v>
      </c>
    </row>
    <row r="83" spans="1:19" s="57" customFormat="1" x14ac:dyDescent="0.25">
      <c r="A83" s="54">
        <v>31</v>
      </c>
      <c r="B83" s="58" t="s">
        <v>22</v>
      </c>
      <c r="C83" s="76">
        <f t="shared" si="29"/>
        <v>3067485.4499999997</v>
      </c>
      <c r="D83" s="76">
        <f t="shared" ref="D83:O83" si="36">SUM(D84:D86)</f>
        <v>0</v>
      </c>
      <c r="E83" s="76">
        <f>SUM(E84:E86)</f>
        <v>2683835</v>
      </c>
      <c r="F83" s="76">
        <f t="shared" si="36"/>
        <v>0</v>
      </c>
      <c r="G83" s="76">
        <f t="shared" si="36"/>
        <v>151836.95000000001</v>
      </c>
      <c r="H83" s="76">
        <f t="shared" si="36"/>
        <v>25396.799999999999</v>
      </c>
      <c r="I83" s="76">
        <f t="shared" si="36"/>
        <v>21587.280000000002</v>
      </c>
      <c r="J83" s="76">
        <f t="shared" si="36"/>
        <v>122327.92</v>
      </c>
      <c r="K83" s="76">
        <f t="shared" si="36"/>
        <v>0</v>
      </c>
      <c r="L83" s="76">
        <f t="shared" si="36"/>
        <v>62501.5</v>
      </c>
      <c r="M83" s="76"/>
      <c r="N83" s="76">
        <f t="shared" si="36"/>
        <v>0</v>
      </c>
      <c r="O83" s="76">
        <f t="shared" si="36"/>
        <v>0</v>
      </c>
      <c r="P83" s="103">
        <f t="shared" si="31"/>
        <v>177233.75</v>
      </c>
      <c r="Q83" s="103">
        <f t="shared" si="34"/>
        <v>0</v>
      </c>
      <c r="R83" s="103">
        <f t="shared" si="35"/>
        <v>21587.280000000002</v>
      </c>
      <c r="S83" s="103">
        <f t="shared" si="32"/>
        <v>62501.5</v>
      </c>
    </row>
    <row r="84" spans="1:19" x14ac:dyDescent="0.25">
      <c r="A84" s="62">
        <v>3111</v>
      </c>
      <c r="B84" s="60" t="s">
        <v>71</v>
      </c>
      <c r="C84" s="76">
        <f t="shared" si="29"/>
        <v>2565091.25</v>
      </c>
      <c r="D84" s="77">
        <v>0</v>
      </c>
      <c r="E84" s="77">
        <v>2247970</v>
      </c>
      <c r="F84" s="77">
        <v>0</v>
      </c>
      <c r="G84" s="63">
        <v>128500</v>
      </c>
      <c r="H84" s="77">
        <v>20801.25</v>
      </c>
      <c r="I84" s="63">
        <v>17681.060000000001</v>
      </c>
      <c r="J84" s="63">
        <v>100192.69</v>
      </c>
      <c r="K84" s="77">
        <v>0</v>
      </c>
      <c r="L84" s="77">
        <v>49946.25</v>
      </c>
      <c r="M84" s="77"/>
      <c r="N84" s="53">
        <v>0</v>
      </c>
      <c r="O84" s="77">
        <v>0</v>
      </c>
      <c r="P84" s="103">
        <f t="shared" si="31"/>
        <v>149301.25</v>
      </c>
      <c r="Q84" s="103">
        <f t="shared" si="34"/>
        <v>0</v>
      </c>
      <c r="R84" s="103">
        <f t="shared" si="35"/>
        <v>17681.060000000001</v>
      </c>
      <c r="S84" s="103">
        <f t="shared" si="32"/>
        <v>49946.25</v>
      </c>
    </row>
    <row r="85" spans="1:19" x14ac:dyDescent="0.25">
      <c r="A85" s="62">
        <v>3121</v>
      </c>
      <c r="B85" s="60" t="s">
        <v>72</v>
      </c>
      <c r="C85" s="76">
        <f t="shared" si="29"/>
        <v>88316.95</v>
      </c>
      <c r="D85" s="77">
        <v>0</v>
      </c>
      <c r="E85" s="77">
        <v>74000</v>
      </c>
      <c r="F85" s="77">
        <v>0</v>
      </c>
      <c r="G85" s="63">
        <v>2916.95</v>
      </c>
      <c r="H85" s="77">
        <v>1065</v>
      </c>
      <c r="I85" s="63">
        <v>905.25</v>
      </c>
      <c r="J85" s="63">
        <v>5129.75</v>
      </c>
      <c r="K85" s="77">
        <v>0</v>
      </c>
      <c r="L85" s="77">
        <v>4300</v>
      </c>
      <c r="M85" s="77"/>
      <c r="N85" s="53">
        <v>0</v>
      </c>
      <c r="O85" s="77">
        <v>0</v>
      </c>
      <c r="P85" s="103">
        <f t="shared" si="31"/>
        <v>3981.95</v>
      </c>
      <c r="Q85" s="103">
        <f t="shared" si="34"/>
        <v>0</v>
      </c>
      <c r="R85" s="103">
        <f t="shared" si="35"/>
        <v>905.25</v>
      </c>
      <c r="S85" s="103">
        <f t="shared" si="32"/>
        <v>4300</v>
      </c>
    </row>
    <row r="86" spans="1:19" x14ac:dyDescent="0.25">
      <c r="A86" s="62">
        <v>3133</v>
      </c>
      <c r="B86" s="60" t="s">
        <v>73</v>
      </c>
      <c r="C86" s="76">
        <f t="shared" si="29"/>
        <v>414077.24999999994</v>
      </c>
      <c r="D86" s="77">
        <v>0</v>
      </c>
      <c r="E86" s="77">
        <v>361865</v>
      </c>
      <c r="F86" s="77">
        <v>0</v>
      </c>
      <c r="G86" s="63">
        <v>20420</v>
      </c>
      <c r="H86" s="77">
        <v>3530.55</v>
      </c>
      <c r="I86" s="63">
        <v>3000.97</v>
      </c>
      <c r="J86" s="63">
        <v>17005.48</v>
      </c>
      <c r="K86" s="77">
        <v>0</v>
      </c>
      <c r="L86" s="77">
        <v>8255.25</v>
      </c>
      <c r="M86" s="77"/>
      <c r="N86" s="53">
        <v>0</v>
      </c>
      <c r="O86" s="77">
        <v>0</v>
      </c>
      <c r="P86" s="103">
        <f t="shared" si="31"/>
        <v>23950.55</v>
      </c>
      <c r="Q86" s="103">
        <f t="shared" si="34"/>
        <v>0</v>
      </c>
      <c r="R86" s="103">
        <f t="shared" si="35"/>
        <v>3000.97</v>
      </c>
      <c r="S86" s="103">
        <f t="shared" si="32"/>
        <v>8255.25</v>
      </c>
    </row>
    <row r="87" spans="1:19" s="57" customFormat="1" x14ac:dyDescent="0.25">
      <c r="A87" s="54">
        <v>32</v>
      </c>
      <c r="B87" s="58" t="s">
        <v>40</v>
      </c>
      <c r="C87" s="76">
        <f t="shared" si="29"/>
        <v>382875.5</v>
      </c>
      <c r="D87" s="76">
        <f>SUM(D88+D92+D99+D109+D110)</f>
        <v>109600</v>
      </c>
      <c r="E87" s="76">
        <f t="shared" ref="E87:O87" si="37">SUM(E88+E92+E99+E109+E110)</f>
        <v>49600</v>
      </c>
      <c r="F87" s="76">
        <f>SUM(F88+F92+F99+F109+F110)</f>
        <v>150000</v>
      </c>
      <c r="G87" s="76">
        <f t="shared" si="37"/>
        <v>200</v>
      </c>
      <c r="H87" s="76">
        <f t="shared" si="37"/>
        <v>566.25</v>
      </c>
      <c r="I87" s="76">
        <f t="shared" si="37"/>
        <v>481.31</v>
      </c>
      <c r="J87" s="76">
        <f t="shared" si="37"/>
        <v>4727.9400000000005</v>
      </c>
      <c r="K87" s="76">
        <f t="shared" si="37"/>
        <v>66500</v>
      </c>
      <c r="L87" s="76">
        <f t="shared" si="37"/>
        <v>1200</v>
      </c>
      <c r="M87" s="76"/>
      <c r="N87" s="76">
        <f t="shared" si="37"/>
        <v>0</v>
      </c>
      <c r="O87" s="76">
        <f t="shared" si="37"/>
        <v>0</v>
      </c>
      <c r="P87" s="103">
        <f t="shared" si="31"/>
        <v>766.25</v>
      </c>
      <c r="Q87" s="103">
        <f t="shared" si="34"/>
        <v>66500</v>
      </c>
      <c r="R87" s="103">
        <f t="shared" si="35"/>
        <v>150481.31</v>
      </c>
      <c r="S87" s="103">
        <f t="shared" si="32"/>
        <v>1200</v>
      </c>
    </row>
    <row r="88" spans="1:19" s="57" customFormat="1" x14ac:dyDescent="0.25">
      <c r="A88" s="54">
        <v>321</v>
      </c>
      <c r="B88" s="58" t="s">
        <v>106</v>
      </c>
      <c r="C88" s="76">
        <f t="shared" si="29"/>
        <v>53755</v>
      </c>
      <c r="D88" s="76">
        <f t="shared" ref="D88:O88" si="38">SUM(D89:D91)</f>
        <v>9000</v>
      </c>
      <c r="E88" s="76">
        <f t="shared" si="38"/>
        <v>40000</v>
      </c>
      <c r="F88" s="76">
        <f t="shared" si="38"/>
        <v>0</v>
      </c>
      <c r="G88" s="76">
        <f t="shared" si="38"/>
        <v>0</v>
      </c>
      <c r="H88" s="76">
        <f t="shared" si="38"/>
        <v>536.25</v>
      </c>
      <c r="I88" s="76">
        <f t="shared" si="38"/>
        <v>455.81</v>
      </c>
      <c r="J88" s="76">
        <f t="shared" si="38"/>
        <v>2582.94</v>
      </c>
      <c r="K88" s="76">
        <f t="shared" si="38"/>
        <v>0</v>
      </c>
      <c r="L88" s="76">
        <f t="shared" si="38"/>
        <v>1180</v>
      </c>
      <c r="M88" s="76"/>
      <c r="N88" s="76">
        <f t="shared" si="38"/>
        <v>0</v>
      </c>
      <c r="O88" s="76">
        <f t="shared" si="38"/>
        <v>0</v>
      </c>
      <c r="P88" s="103">
        <f t="shared" si="31"/>
        <v>536.25</v>
      </c>
      <c r="Q88" s="103">
        <f t="shared" si="34"/>
        <v>0</v>
      </c>
      <c r="R88" s="103">
        <f t="shared" si="35"/>
        <v>455.81</v>
      </c>
      <c r="S88" s="103">
        <f t="shared" si="32"/>
        <v>1180</v>
      </c>
    </row>
    <row r="89" spans="1:19" s="57" customFormat="1" x14ac:dyDescent="0.25">
      <c r="A89" s="64">
        <v>3211</v>
      </c>
      <c r="B89" s="70" t="s">
        <v>74</v>
      </c>
      <c r="C89" s="76">
        <f t="shared" si="29"/>
        <v>9000</v>
      </c>
      <c r="D89" s="63">
        <v>9000</v>
      </c>
      <c r="E89" s="77">
        <v>0</v>
      </c>
      <c r="F89" s="77">
        <v>0</v>
      </c>
      <c r="G89" s="77">
        <v>0</v>
      </c>
      <c r="H89" s="77">
        <v>0</v>
      </c>
      <c r="I89" s="77">
        <v>0</v>
      </c>
      <c r="J89" s="77">
        <v>0</v>
      </c>
      <c r="K89" s="77">
        <v>0</v>
      </c>
      <c r="L89" s="77">
        <v>0</v>
      </c>
      <c r="M89" s="77"/>
      <c r="N89" s="53">
        <v>0</v>
      </c>
      <c r="O89" s="77">
        <v>0</v>
      </c>
      <c r="P89" s="103">
        <f t="shared" si="31"/>
        <v>0</v>
      </c>
      <c r="Q89" s="103">
        <f t="shared" si="34"/>
        <v>0</v>
      </c>
      <c r="R89" s="103">
        <f t="shared" si="35"/>
        <v>0</v>
      </c>
      <c r="S89" s="103">
        <f t="shared" si="32"/>
        <v>0</v>
      </c>
    </row>
    <row r="90" spans="1:19" s="57" customFormat="1" ht="12.75" customHeight="1" x14ac:dyDescent="0.25">
      <c r="A90" s="64">
        <v>3212</v>
      </c>
      <c r="B90" s="70" t="s">
        <v>75</v>
      </c>
      <c r="C90" s="76">
        <f t="shared" si="29"/>
        <v>44755</v>
      </c>
      <c r="D90" s="63">
        <v>0</v>
      </c>
      <c r="E90" s="77">
        <v>40000</v>
      </c>
      <c r="F90" s="77">
        <v>0</v>
      </c>
      <c r="G90" s="77">
        <v>0</v>
      </c>
      <c r="H90" s="77">
        <v>536.25</v>
      </c>
      <c r="I90" s="77">
        <v>455.81</v>
      </c>
      <c r="J90" s="77">
        <v>2582.94</v>
      </c>
      <c r="K90" s="77"/>
      <c r="L90" s="77">
        <v>1180</v>
      </c>
      <c r="M90" s="77"/>
      <c r="N90" s="53">
        <v>0</v>
      </c>
      <c r="O90" s="77">
        <v>0</v>
      </c>
      <c r="P90" s="103">
        <f t="shared" si="31"/>
        <v>536.25</v>
      </c>
      <c r="Q90" s="103">
        <f t="shared" si="34"/>
        <v>0</v>
      </c>
      <c r="R90" s="103">
        <f t="shared" si="35"/>
        <v>455.81</v>
      </c>
      <c r="S90" s="103">
        <f t="shared" si="32"/>
        <v>1180</v>
      </c>
    </row>
    <row r="91" spans="1:19" s="57" customFormat="1" ht="12.75" customHeight="1" x14ac:dyDescent="0.25">
      <c r="A91" s="64">
        <v>3213</v>
      </c>
      <c r="B91" s="70" t="s">
        <v>76</v>
      </c>
      <c r="C91" s="76">
        <f t="shared" si="29"/>
        <v>0</v>
      </c>
      <c r="D91" s="63">
        <v>0</v>
      </c>
      <c r="E91" s="77">
        <v>0</v>
      </c>
      <c r="F91" s="77">
        <v>0</v>
      </c>
      <c r="G91" s="77">
        <v>0</v>
      </c>
      <c r="H91" s="77">
        <v>0</v>
      </c>
      <c r="I91" s="77">
        <v>0</v>
      </c>
      <c r="J91" s="77">
        <v>0</v>
      </c>
      <c r="K91" s="77">
        <v>0</v>
      </c>
      <c r="L91" s="77">
        <v>0</v>
      </c>
      <c r="M91" s="77"/>
      <c r="N91" s="53">
        <v>0</v>
      </c>
      <c r="O91" s="77">
        <v>0</v>
      </c>
      <c r="P91" s="103">
        <f t="shared" si="31"/>
        <v>0</v>
      </c>
      <c r="Q91" s="103">
        <f t="shared" si="34"/>
        <v>0</v>
      </c>
      <c r="R91" s="103">
        <f t="shared" si="35"/>
        <v>0</v>
      </c>
      <c r="S91" s="103">
        <f t="shared" si="32"/>
        <v>0</v>
      </c>
    </row>
    <row r="92" spans="1:19" s="57" customFormat="1" ht="12.75" customHeight="1" x14ac:dyDescent="0.25">
      <c r="A92" s="65">
        <v>322</v>
      </c>
      <c r="B92" s="71" t="s">
        <v>118</v>
      </c>
      <c r="C92" s="76">
        <f t="shared" si="29"/>
        <v>271900</v>
      </c>
      <c r="D92" s="76">
        <f>SUM(D93:D98)</f>
        <v>53400</v>
      </c>
      <c r="E92" s="76">
        <f>SUM(E93:E98)</f>
        <v>3500</v>
      </c>
      <c r="F92" s="76">
        <f>SUM(F93:F98)</f>
        <v>150000</v>
      </c>
      <c r="G92" s="76">
        <f t="shared" ref="G92:O92" si="39">SUM(G93:G98)</f>
        <v>0</v>
      </c>
      <c r="H92" s="76">
        <f t="shared" si="39"/>
        <v>0</v>
      </c>
      <c r="I92" s="76">
        <f t="shared" si="39"/>
        <v>0</v>
      </c>
      <c r="J92" s="76">
        <f t="shared" si="39"/>
        <v>0</v>
      </c>
      <c r="K92" s="76">
        <f t="shared" si="39"/>
        <v>65000</v>
      </c>
      <c r="L92" s="76">
        <f t="shared" si="39"/>
        <v>0</v>
      </c>
      <c r="M92" s="76"/>
      <c r="N92" s="76">
        <f t="shared" si="39"/>
        <v>0</v>
      </c>
      <c r="O92" s="76">
        <f t="shared" si="39"/>
        <v>0</v>
      </c>
      <c r="P92" s="103">
        <f t="shared" si="31"/>
        <v>0</v>
      </c>
      <c r="Q92" s="103">
        <f t="shared" si="34"/>
        <v>65000</v>
      </c>
      <c r="R92" s="103">
        <f t="shared" si="35"/>
        <v>150000</v>
      </c>
      <c r="S92" s="103">
        <f t="shared" si="32"/>
        <v>0</v>
      </c>
    </row>
    <row r="93" spans="1:19" s="57" customFormat="1" ht="12.75" customHeight="1" x14ac:dyDescent="0.25">
      <c r="A93" s="64">
        <v>3221</v>
      </c>
      <c r="B93" s="70" t="s">
        <v>77</v>
      </c>
      <c r="C93" s="76">
        <f t="shared" si="29"/>
        <v>17900</v>
      </c>
      <c r="D93" s="63">
        <v>16400</v>
      </c>
      <c r="E93" s="77">
        <v>1500</v>
      </c>
      <c r="F93" s="77">
        <v>0</v>
      </c>
      <c r="G93" s="77">
        <v>0</v>
      </c>
      <c r="H93" s="76">
        <v>0</v>
      </c>
      <c r="I93" s="76">
        <v>0</v>
      </c>
      <c r="J93" s="76">
        <v>0</v>
      </c>
      <c r="K93" s="76">
        <v>0</v>
      </c>
      <c r="L93" s="76">
        <v>0</v>
      </c>
      <c r="M93" s="76"/>
      <c r="N93" s="57">
        <v>0</v>
      </c>
      <c r="O93" s="76">
        <v>0</v>
      </c>
      <c r="P93" s="103">
        <f t="shared" si="31"/>
        <v>0</v>
      </c>
      <c r="Q93" s="103">
        <f t="shared" si="34"/>
        <v>0</v>
      </c>
      <c r="R93" s="103">
        <f t="shared" si="35"/>
        <v>0</v>
      </c>
      <c r="S93" s="103">
        <f t="shared" si="32"/>
        <v>0</v>
      </c>
    </row>
    <row r="94" spans="1:19" s="57" customFormat="1" ht="12.75" customHeight="1" x14ac:dyDescent="0.25">
      <c r="A94" s="64">
        <v>3222</v>
      </c>
      <c r="B94" s="70" t="s">
        <v>78</v>
      </c>
      <c r="C94" s="76">
        <f t="shared" si="29"/>
        <v>217500</v>
      </c>
      <c r="D94" s="63">
        <v>1500</v>
      </c>
      <c r="E94" s="77">
        <v>1000</v>
      </c>
      <c r="F94" s="77">
        <v>150000</v>
      </c>
      <c r="G94" s="77">
        <v>0</v>
      </c>
      <c r="H94" s="76">
        <v>0</v>
      </c>
      <c r="I94" s="76">
        <v>0</v>
      </c>
      <c r="J94" s="76">
        <v>0</v>
      </c>
      <c r="K94" s="77">
        <v>65000</v>
      </c>
      <c r="L94" s="77">
        <v>0</v>
      </c>
      <c r="M94" s="77"/>
      <c r="N94" s="57">
        <v>0</v>
      </c>
      <c r="O94" s="76">
        <v>0</v>
      </c>
      <c r="P94" s="103">
        <f t="shared" si="31"/>
        <v>0</v>
      </c>
      <c r="Q94" s="103">
        <f t="shared" si="34"/>
        <v>65000</v>
      </c>
      <c r="R94" s="103">
        <f t="shared" si="35"/>
        <v>150000</v>
      </c>
      <c r="S94" s="103">
        <f t="shared" si="32"/>
        <v>0</v>
      </c>
    </row>
    <row r="95" spans="1:19" s="57" customFormat="1" ht="12.75" customHeight="1" x14ac:dyDescent="0.25">
      <c r="A95" s="64">
        <v>3223</v>
      </c>
      <c r="B95" s="70" t="s">
        <v>79</v>
      </c>
      <c r="C95" s="76">
        <f t="shared" si="29"/>
        <v>26000</v>
      </c>
      <c r="D95" s="63">
        <v>26000</v>
      </c>
      <c r="E95" s="76">
        <v>0</v>
      </c>
      <c r="F95" s="77">
        <v>0</v>
      </c>
      <c r="G95" s="76">
        <v>0</v>
      </c>
      <c r="H95" s="76">
        <v>0</v>
      </c>
      <c r="I95" s="76">
        <v>0</v>
      </c>
      <c r="J95" s="76">
        <v>0</v>
      </c>
      <c r="K95" s="76">
        <v>0</v>
      </c>
      <c r="L95" s="76">
        <v>0</v>
      </c>
      <c r="M95" s="76"/>
      <c r="N95" s="57">
        <v>0</v>
      </c>
      <c r="O95" s="76">
        <v>0</v>
      </c>
      <c r="P95" s="103">
        <f t="shared" si="31"/>
        <v>0</v>
      </c>
      <c r="Q95" s="103">
        <f t="shared" si="34"/>
        <v>0</v>
      </c>
      <c r="R95" s="103">
        <f t="shared" si="35"/>
        <v>0</v>
      </c>
      <c r="S95" s="103">
        <f t="shared" si="32"/>
        <v>0</v>
      </c>
    </row>
    <row r="96" spans="1:19" s="57" customFormat="1" ht="12.75" customHeight="1" x14ac:dyDescent="0.25">
      <c r="A96" s="64">
        <v>3224</v>
      </c>
      <c r="B96" s="70" t="s">
        <v>80</v>
      </c>
      <c r="C96" s="76">
        <f t="shared" si="29"/>
        <v>6000</v>
      </c>
      <c r="D96" s="63">
        <v>6000</v>
      </c>
      <c r="E96" s="76">
        <v>0</v>
      </c>
      <c r="F96" s="77">
        <v>0</v>
      </c>
      <c r="G96" s="76">
        <v>0</v>
      </c>
      <c r="H96" s="76">
        <v>0</v>
      </c>
      <c r="I96" s="76">
        <v>0</v>
      </c>
      <c r="J96" s="76">
        <v>0</v>
      </c>
      <c r="K96" s="76">
        <v>0</v>
      </c>
      <c r="L96" s="76">
        <v>0</v>
      </c>
      <c r="M96" s="76"/>
      <c r="N96" s="57">
        <v>0</v>
      </c>
      <c r="O96" s="76">
        <v>0</v>
      </c>
      <c r="P96" s="103">
        <f t="shared" si="31"/>
        <v>0</v>
      </c>
      <c r="Q96" s="103">
        <f t="shared" si="34"/>
        <v>0</v>
      </c>
      <c r="R96" s="103">
        <f t="shared" si="35"/>
        <v>0</v>
      </c>
      <c r="S96" s="103">
        <f t="shared" si="32"/>
        <v>0</v>
      </c>
    </row>
    <row r="97" spans="1:19" s="57" customFormat="1" x14ac:dyDescent="0.25">
      <c r="A97" s="64">
        <v>3225</v>
      </c>
      <c r="B97" s="70" t="s">
        <v>81</v>
      </c>
      <c r="C97" s="76">
        <f t="shared" si="29"/>
        <v>4000</v>
      </c>
      <c r="D97" s="63">
        <v>3000</v>
      </c>
      <c r="E97" s="77">
        <v>1000</v>
      </c>
      <c r="F97" s="77">
        <v>0</v>
      </c>
      <c r="G97" s="76">
        <v>0</v>
      </c>
      <c r="H97" s="76">
        <v>0</v>
      </c>
      <c r="I97" s="76">
        <v>0</v>
      </c>
      <c r="J97" s="76">
        <v>0</v>
      </c>
      <c r="K97" s="76">
        <v>0</v>
      </c>
      <c r="L97" s="76">
        <v>0</v>
      </c>
      <c r="M97" s="76"/>
      <c r="N97" s="57">
        <v>0</v>
      </c>
      <c r="O97" s="76">
        <v>0</v>
      </c>
      <c r="P97" s="103">
        <f t="shared" si="31"/>
        <v>0</v>
      </c>
      <c r="Q97" s="103">
        <f t="shared" si="34"/>
        <v>0</v>
      </c>
      <c r="R97" s="103">
        <f t="shared" si="35"/>
        <v>0</v>
      </c>
      <c r="S97" s="103">
        <f t="shared" si="32"/>
        <v>0</v>
      </c>
    </row>
    <row r="98" spans="1:19" s="57" customFormat="1" x14ac:dyDescent="0.25">
      <c r="A98" s="64">
        <v>3227</v>
      </c>
      <c r="B98" s="70" t="s">
        <v>82</v>
      </c>
      <c r="C98" s="76">
        <f t="shared" si="29"/>
        <v>500</v>
      </c>
      <c r="D98" s="63">
        <v>500</v>
      </c>
      <c r="E98" s="76">
        <v>0</v>
      </c>
      <c r="F98" s="77">
        <v>0</v>
      </c>
      <c r="G98" s="76">
        <v>0</v>
      </c>
      <c r="H98" s="76">
        <v>0</v>
      </c>
      <c r="I98" s="76">
        <v>0</v>
      </c>
      <c r="J98" s="76">
        <v>0</v>
      </c>
      <c r="K98" s="76">
        <v>0</v>
      </c>
      <c r="L98" s="76">
        <v>0</v>
      </c>
      <c r="M98" s="76"/>
      <c r="N98" s="57">
        <v>0</v>
      </c>
      <c r="O98" s="76">
        <v>0</v>
      </c>
      <c r="P98" s="103">
        <f t="shared" si="31"/>
        <v>0</v>
      </c>
      <c r="Q98" s="103">
        <f t="shared" si="34"/>
        <v>0</v>
      </c>
      <c r="R98" s="103">
        <f t="shared" si="35"/>
        <v>0</v>
      </c>
      <c r="S98" s="103">
        <f t="shared" si="32"/>
        <v>0</v>
      </c>
    </row>
    <row r="99" spans="1:19" s="57" customFormat="1" x14ac:dyDescent="0.25">
      <c r="A99" s="65">
        <v>323</v>
      </c>
      <c r="B99" s="71" t="s">
        <v>105</v>
      </c>
      <c r="C99" s="76">
        <f t="shared" si="29"/>
        <v>48749</v>
      </c>
      <c r="D99" s="76">
        <f>SUM(D100:D108)</f>
        <v>43249</v>
      </c>
      <c r="E99" s="76">
        <f t="shared" ref="E99:J99" si="40">SUM(E100:E108)</f>
        <v>2000</v>
      </c>
      <c r="F99" s="76">
        <f t="shared" si="40"/>
        <v>0</v>
      </c>
      <c r="G99" s="76">
        <f t="shared" si="40"/>
        <v>0</v>
      </c>
      <c r="H99" s="76">
        <f t="shared" si="40"/>
        <v>0</v>
      </c>
      <c r="I99" s="76">
        <f t="shared" si="40"/>
        <v>0</v>
      </c>
      <c r="J99" s="76">
        <f t="shared" si="40"/>
        <v>2000</v>
      </c>
      <c r="K99" s="76">
        <f t="shared" ref="K99:O99" si="41">SUM(K100:K108)</f>
        <v>1500</v>
      </c>
      <c r="L99" s="76">
        <f t="shared" si="41"/>
        <v>0</v>
      </c>
      <c r="M99" s="76"/>
      <c r="N99" s="76">
        <f t="shared" si="41"/>
        <v>0</v>
      </c>
      <c r="O99" s="76">
        <f t="shared" si="41"/>
        <v>0</v>
      </c>
      <c r="P99" s="103">
        <f t="shared" si="31"/>
        <v>0</v>
      </c>
      <c r="Q99" s="103">
        <f t="shared" si="34"/>
        <v>1500</v>
      </c>
      <c r="R99" s="103">
        <f t="shared" si="35"/>
        <v>0</v>
      </c>
      <c r="S99" s="103">
        <f t="shared" si="32"/>
        <v>0</v>
      </c>
    </row>
    <row r="100" spans="1:19" s="57" customFormat="1" x14ac:dyDescent="0.25">
      <c r="A100" s="64">
        <v>3231</v>
      </c>
      <c r="B100" s="70" t="s">
        <v>83</v>
      </c>
      <c r="C100" s="76">
        <f t="shared" si="29"/>
        <v>10500</v>
      </c>
      <c r="D100" s="63">
        <v>9000</v>
      </c>
      <c r="E100" s="77">
        <v>0</v>
      </c>
      <c r="F100" s="77">
        <v>0</v>
      </c>
      <c r="G100" s="77">
        <v>0</v>
      </c>
      <c r="H100" s="77">
        <v>0</v>
      </c>
      <c r="I100" s="77">
        <v>0</v>
      </c>
      <c r="J100" s="77">
        <v>0</v>
      </c>
      <c r="K100" s="77">
        <v>1500</v>
      </c>
      <c r="L100" s="77">
        <v>0</v>
      </c>
      <c r="M100" s="77"/>
      <c r="N100" s="53">
        <v>0</v>
      </c>
      <c r="O100" s="77">
        <v>0</v>
      </c>
      <c r="P100" s="103">
        <f t="shared" si="31"/>
        <v>0</v>
      </c>
      <c r="Q100" s="103">
        <f t="shared" si="34"/>
        <v>1500</v>
      </c>
      <c r="R100" s="103">
        <f t="shared" si="35"/>
        <v>0</v>
      </c>
      <c r="S100" s="103">
        <f t="shared" si="32"/>
        <v>0</v>
      </c>
    </row>
    <row r="101" spans="1:19" s="57" customFormat="1" x14ac:dyDescent="0.25">
      <c r="A101" s="64">
        <v>3232</v>
      </c>
      <c r="B101" s="70" t="s">
        <v>84</v>
      </c>
      <c r="C101" s="76">
        <f t="shared" si="29"/>
        <v>9000</v>
      </c>
      <c r="D101" s="63">
        <v>9000</v>
      </c>
      <c r="E101" s="77">
        <v>0</v>
      </c>
      <c r="F101" s="77">
        <v>0</v>
      </c>
      <c r="G101" s="77">
        <v>0</v>
      </c>
      <c r="H101" s="77">
        <v>0</v>
      </c>
      <c r="I101" s="77">
        <v>0</v>
      </c>
      <c r="J101" s="77">
        <v>0</v>
      </c>
      <c r="K101" s="77">
        <v>0</v>
      </c>
      <c r="L101" s="77">
        <v>0</v>
      </c>
      <c r="M101" s="77"/>
      <c r="N101" s="53">
        <v>0</v>
      </c>
      <c r="O101" s="77">
        <v>0</v>
      </c>
      <c r="P101" s="103">
        <f t="shared" si="31"/>
        <v>0</v>
      </c>
      <c r="Q101" s="103">
        <f t="shared" si="34"/>
        <v>0</v>
      </c>
      <c r="R101" s="103">
        <f t="shared" si="35"/>
        <v>0</v>
      </c>
      <c r="S101" s="103">
        <f t="shared" si="32"/>
        <v>0</v>
      </c>
    </row>
    <row r="102" spans="1:19" s="57" customFormat="1" x14ac:dyDescent="0.25">
      <c r="A102" s="64">
        <v>3233</v>
      </c>
      <c r="B102" s="70" t="s">
        <v>85</v>
      </c>
      <c r="C102" s="76">
        <f t="shared" si="29"/>
        <v>1000</v>
      </c>
      <c r="D102" s="63">
        <v>500</v>
      </c>
      <c r="E102" s="77">
        <v>0</v>
      </c>
      <c r="F102" s="77">
        <v>0</v>
      </c>
      <c r="G102" s="77">
        <v>0</v>
      </c>
      <c r="H102" s="77">
        <v>0</v>
      </c>
      <c r="I102" s="77">
        <v>0</v>
      </c>
      <c r="J102" s="77">
        <v>500</v>
      </c>
      <c r="K102" s="77">
        <v>0</v>
      </c>
      <c r="L102" s="77">
        <v>0</v>
      </c>
      <c r="M102" s="77"/>
      <c r="N102" s="53">
        <v>0</v>
      </c>
      <c r="O102" s="77">
        <v>0</v>
      </c>
      <c r="P102" s="103">
        <f t="shared" si="31"/>
        <v>0</v>
      </c>
      <c r="Q102" s="103">
        <f t="shared" si="34"/>
        <v>0</v>
      </c>
      <c r="R102" s="103">
        <f t="shared" si="35"/>
        <v>0</v>
      </c>
      <c r="S102" s="103">
        <f t="shared" si="32"/>
        <v>0</v>
      </c>
    </row>
    <row r="103" spans="1:19" s="57" customFormat="1" x14ac:dyDescent="0.25">
      <c r="A103" s="64">
        <v>3234</v>
      </c>
      <c r="B103" s="70" t="s">
        <v>86</v>
      </c>
      <c r="C103" s="76">
        <f t="shared" si="29"/>
        <v>8000</v>
      </c>
      <c r="D103" s="63">
        <v>8000</v>
      </c>
      <c r="E103" s="77">
        <v>0</v>
      </c>
      <c r="F103" s="77">
        <v>0</v>
      </c>
      <c r="G103" s="77">
        <v>0</v>
      </c>
      <c r="H103" s="77">
        <v>0</v>
      </c>
      <c r="I103" s="77">
        <v>0</v>
      </c>
      <c r="J103" s="77">
        <v>0</v>
      </c>
      <c r="K103" s="77">
        <v>0</v>
      </c>
      <c r="L103" s="77">
        <v>0</v>
      </c>
      <c r="M103" s="77"/>
      <c r="N103" s="53">
        <v>0</v>
      </c>
      <c r="O103" s="77">
        <v>0</v>
      </c>
      <c r="P103" s="103">
        <f t="shared" si="31"/>
        <v>0</v>
      </c>
      <c r="Q103" s="103">
        <f t="shared" si="34"/>
        <v>0</v>
      </c>
      <c r="R103" s="103">
        <f t="shared" si="35"/>
        <v>0</v>
      </c>
      <c r="S103" s="103">
        <f t="shared" si="32"/>
        <v>0</v>
      </c>
    </row>
    <row r="104" spans="1:19" s="57" customFormat="1" x14ac:dyDescent="0.25">
      <c r="A104" s="64">
        <v>3235</v>
      </c>
      <c r="B104" s="70" t="s">
        <v>87</v>
      </c>
      <c r="C104" s="76">
        <f t="shared" si="29"/>
        <v>4000</v>
      </c>
      <c r="D104" s="63">
        <v>4000</v>
      </c>
      <c r="E104" s="77">
        <v>0</v>
      </c>
      <c r="F104" s="77">
        <v>0</v>
      </c>
      <c r="G104" s="77">
        <v>0</v>
      </c>
      <c r="H104" s="77">
        <v>0</v>
      </c>
      <c r="I104" s="77">
        <v>0</v>
      </c>
      <c r="J104" s="77">
        <v>0</v>
      </c>
      <c r="K104" s="77">
        <v>0</v>
      </c>
      <c r="L104" s="77">
        <v>0</v>
      </c>
      <c r="M104" s="77"/>
      <c r="N104" s="53">
        <v>0</v>
      </c>
      <c r="O104" s="77">
        <v>0</v>
      </c>
      <c r="P104" s="103">
        <f t="shared" si="31"/>
        <v>0</v>
      </c>
      <c r="Q104" s="103">
        <f t="shared" si="34"/>
        <v>0</v>
      </c>
      <c r="R104" s="103">
        <f t="shared" si="35"/>
        <v>0</v>
      </c>
      <c r="S104" s="103">
        <f t="shared" si="32"/>
        <v>0</v>
      </c>
    </row>
    <row r="105" spans="1:19" s="57" customFormat="1" x14ac:dyDescent="0.25">
      <c r="A105" s="64">
        <v>3236</v>
      </c>
      <c r="B105" s="70" t="s">
        <v>88</v>
      </c>
      <c r="C105" s="76">
        <f t="shared" si="29"/>
        <v>6249</v>
      </c>
      <c r="D105" s="63">
        <v>3749</v>
      </c>
      <c r="E105" s="77">
        <v>2000</v>
      </c>
      <c r="F105" s="77">
        <v>0</v>
      </c>
      <c r="G105" s="77">
        <v>0</v>
      </c>
      <c r="H105" s="77">
        <v>0</v>
      </c>
      <c r="I105" s="77">
        <v>0</v>
      </c>
      <c r="J105" s="77">
        <v>500</v>
      </c>
      <c r="K105" s="77">
        <v>0</v>
      </c>
      <c r="L105" s="77">
        <v>0</v>
      </c>
      <c r="M105" s="77"/>
      <c r="N105" s="53">
        <v>0</v>
      </c>
      <c r="O105" s="77">
        <v>0</v>
      </c>
      <c r="P105" s="103">
        <f t="shared" si="31"/>
        <v>0</v>
      </c>
      <c r="Q105" s="103">
        <f t="shared" si="34"/>
        <v>0</v>
      </c>
      <c r="R105" s="103">
        <f t="shared" si="35"/>
        <v>0</v>
      </c>
      <c r="S105" s="103">
        <f t="shared" si="32"/>
        <v>0</v>
      </c>
    </row>
    <row r="106" spans="1:19" s="57" customFormat="1" x14ac:dyDescent="0.25">
      <c r="A106" s="64">
        <v>3237</v>
      </c>
      <c r="B106" s="70" t="s">
        <v>89</v>
      </c>
      <c r="C106" s="76">
        <f t="shared" si="29"/>
        <v>4000</v>
      </c>
      <c r="D106" s="63">
        <v>3000</v>
      </c>
      <c r="E106" s="77">
        <v>0</v>
      </c>
      <c r="F106" s="77">
        <v>0</v>
      </c>
      <c r="G106" s="77">
        <v>0</v>
      </c>
      <c r="H106" s="77">
        <v>0</v>
      </c>
      <c r="I106" s="77">
        <v>0</v>
      </c>
      <c r="J106" s="77">
        <v>1000</v>
      </c>
      <c r="K106" s="77">
        <v>0</v>
      </c>
      <c r="L106" s="77">
        <v>0</v>
      </c>
      <c r="M106" s="77"/>
      <c r="N106" s="53">
        <v>0</v>
      </c>
      <c r="O106" s="77">
        <v>0</v>
      </c>
      <c r="P106" s="103">
        <f t="shared" si="31"/>
        <v>0</v>
      </c>
      <c r="Q106" s="103">
        <f t="shared" si="34"/>
        <v>0</v>
      </c>
      <c r="R106" s="103">
        <f t="shared" si="35"/>
        <v>0</v>
      </c>
      <c r="S106" s="103">
        <f t="shared" si="32"/>
        <v>0</v>
      </c>
    </row>
    <row r="107" spans="1:19" s="57" customFormat="1" x14ac:dyDescent="0.25">
      <c r="A107" s="64">
        <v>3238</v>
      </c>
      <c r="B107" s="70" t="s">
        <v>90</v>
      </c>
      <c r="C107" s="76">
        <f t="shared" si="29"/>
        <v>4000</v>
      </c>
      <c r="D107" s="63">
        <v>4000</v>
      </c>
      <c r="E107" s="77">
        <v>0</v>
      </c>
      <c r="F107" s="77">
        <v>0</v>
      </c>
      <c r="G107" s="77">
        <v>0</v>
      </c>
      <c r="H107" s="77">
        <v>0</v>
      </c>
      <c r="I107" s="77">
        <v>0</v>
      </c>
      <c r="J107" s="77">
        <v>0</v>
      </c>
      <c r="K107" s="77">
        <v>0</v>
      </c>
      <c r="L107" s="77">
        <v>0</v>
      </c>
      <c r="M107" s="77"/>
      <c r="N107" s="53">
        <v>0</v>
      </c>
      <c r="O107" s="77">
        <v>0</v>
      </c>
      <c r="P107" s="103">
        <f t="shared" si="31"/>
        <v>0</v>
      </c>
      <c r="Q107" s="103">
        <f t="shared" si="34"/>
        <v>0</v>
      </c>
      <c r="R107" s="103">
        <f t="shared" si="35"/>
        <v>0</v>
      </c>
      <c r="S107" s="103">
        <f t="shared" si="32"/>
        <v>0</v>
      </c>
    </row>
    <row r="108" spans="1:19" s="57" customFormat="1" x14ac:dyDescent="0.25">
      <c r="A108" s="64">
        <v>3239</v>
      </c>
      <c r="B108" s="70" t="s">
        <v>91</v>
      </c>
      <c r="C108" s="76">
        <f t="shared" si="29"/>
        <v>2000</v>
      </c>
      <c r="D108" s="63">
        <v>2000</v>
      </c>
      <c r="E108" s="77">
        <v>0</v>
      </c>
      <c r="F108" s="77">
        <v>0</v>
      </c>
      <c r="G108" s="77">
        <v>0</v>
      </c>
      <c r="H108" s="77">
        <v>0</v>
      </c>
      <c r="I108" s="77">
        <v>0</v>
      </c>
      <c r="J108" s="77">
        <v>0</v>
      </c>
      <c r="K108" s="77">
        <v>0</v>
      </c>
      <c r="L108" s="77">
        <v>0</v>
      </c>
      <c r="M108" s="77"/>
      <c r="N108" s="53">
        <v>0</v>
      </c>
      <c r="O108" s="77">
        <v>0</v>
      </c>
      <c r="P108" s="103">
        <f t="shared" si="31"/>
        <v>0</v>
      </c>
      <c r="Q108" s="103">
        <f t="shared" si="34"/>
        <v>0</v>
      </c>
      <c r="R108" s="103">
        <f t="shared" si="35"/>
        <v>0</v>
      </c>
      <c r="S108" s="103">
        <f t="shared" si="32"/>
        <v>0</v>
      </c>
    </row>
    <row r="109" spans="1:19" s="57" customFormat="1" ht="12.75" customHeight="1" x14ac:dyDescent="0.25">
      <c r="A109" s="65">
        <v>324</v>
      </c>
      <c r="B109" s="71" t="s">
        <v>92</v>
      </c>
      <c r="C109" s="76">
        <f t="shared" si="29"/>
        <v>0</v>
      </c>
      <c r="D109" s="76">
        <v>0</v>
      </c>
      <c r="E109" s="76">
        <v>0</v>
      </c>
      <c r="F109" s="76">
        <v>0</v>
      </c>
      <c r="G109" s="76">
        <v>0</v>
      </c>
      <c r="H109" s="76">
        <v>0</v>
      </c>
      <c r="I109" s="76">
        <v>0</v>
      </c>
      <c r="J109" s="76">
        <v>0</v>
      </c>
      <c r="K109" s="76">
        <v>0</v>
      </c>
      <c r="L109" s="76">
        <v>0</v>
      </c>
      <c r="M109" s="76"/>
      <c r="N109" s="76">
        <v>0</v>
      </c>
      <c r="O109" s="76">
        <v>0</v>
      </c>
      <c r="P109" s="103">
        <f t="shared" si="31"/>
        <v>0</v>
      </c>
      <c r="Q109" s="103">
        <f t="shared" si="34"/>
        <v>0</v>
      </c>
      <c r="R109" s="103">
        <f t="shared" si="35"/>
        <v>0</v>
      </c>
      <c r="S109" s="103">
        <f t="shared" si="32"/>
        <v>0</v>
      </c>
    </row>
    <row r="110" spans="1:19" s="57" customFormat="1" x14ac:dyDescent="0.25">
      <c r="A110" s="65">
        <v>329</v>
      </c>
      <c r="B110" s="66" t="s">
        <v>98</v>
      </c>
      <c r="C110" s="76">
        <f t="shared" si="29"/>
        <v>8471.5</v>
      </c>
      <c r="D110" s="76">
        <f>SUM(D111:D116)</f>
        <v>3951</v>
      </c>
      <c r="E110" s="76">
        <f t="shared" ref="E110:O110" si="42">SUM(E111:E116)</f>
        <v>4100</v>
      </c>
      <c r="F110" s="76">
        <f t="shared" si="42"/>
        <v>0</v>
      </c>
      <c r="G110" s="76">
        <f t="shared" si="42"/>
        <v>200</v>
      </c>
      <c r="H110" s="76">
        <f t="shared" si="42"/>
        <v>30</v>
      </c>
      <c r="I110" s="76">
        <f t="shared" si="42"/>
        <v>25.5</v>
      </c>
      <c r="J110" s="76">
        <f t="shared" si="42"/>
        <v>145</v>
      </c>
      <c r="K110" s="76">
        <f t="shared" si="42"/>
        <v>0</v>
      </c>
      <c r="L110" s="76">
        <f t="shared" si="42"/>
        <v>20</v>
      </c>
      <c r="M110" s="76"/>
      <c r="N110" s="76">
        <f t="shared" si="42"/>
        <v>0</v>
      </c>
      <c r="O110" s="76">
        <f t="shared" si="42"/>
        <v>0</v>
      </c>
      <c r="P110" s="103">
        <f t="shared" si="31"/>
        <v>230</v>
      </c>
      <c r="Q110" s="103">
        <f t="shared" si="34"/>
        <v>0</v>
      </c>
      <c r="R110" s="103">
        <f t="shared" si="35"/>
        <v>25.5</v>
      </c>
      <c r="S110" s="103">
        <f t="shared" si="32"/>
        <v>20</v>
      </c>
    </row>
    <row r="111" spans="1:19" s="57" customFormat="1" x14ac:dyDescent="0.25">
      <c r="A111" s="64">
        <v>3292</v>
      </c>
      <c r="B111" s="70" t="s">
        <v>93</v>
      </c>
      <c r="C111" s="76">
        <f t="shared" si="29"/>
        <v>1470.5</v>
      </c>
      <c r="D111" s="63">
        <v>1050</v>
      </c>
      <c r="E111" s="76">
        <v>0</v>
      </c>
      <c r="F111" s="76">
        <v>0</v>
      </c>
      <c r="G111" s="76">
        <v>200</v>
      </c>
      <c r="H111" s="63">
        <v>30</v>
      </c>
      <c r="I111" s="63">
        <v>25.5</v>
      </c>
      <c r="J111" s="63">
        <v>145</v>
      </c>
      <c r="K111" s="76">
        <v>0</v>
      </c>
      <c r="L111" s="76">
        <v>20</v>
      </c>
      <c r="M111" s="76"/>
      <c r="N111" s="57">
        <v>0</v>
      </c>
      <c r="O111" s="76">
        <v>0</v>
      </c>
      <c r="P111" s="103">
        <f t="shared" si="31"/>
        <v>230</v>
      </c>
      <c r="Q111" s="103">
        <f t="shared" si="34"/>
        <v>0</v>
      </c>
      <c r="R111" s="103">
        <f t="shared" si="35"/>
        <v>25.5</v>
      </c>
      <c r="S111" s="103">
        <f t="shared" si="32"/>
        <v>20</v>
      </c>
    </row>
    <row r="112" spans="1:19" x14ac:dyDescent="0.25">
      <c r="A112" s="64">
        <v>3293</v>
      </c>
      <c r="B112" s="70" t="s">
        <v>94</v>
      </c>
      <c r="C112" s="76">
        <f t="shared" si="29"/>
        <v>1500</v>
      </c>
      <c r="D112" s="63">
        <v>1500</v>
      </c>
      <c r="E112" s="77">
        <v>0</v>
      </c>
      <c r="F112" s="77">
        <v>0</v>
      </c>
      <c r="G112" s="77">
        <v>0</v>
      </c>
      <c r="H112" s="77">
        <v>0</v>
      </c>
      <c r="I112" s="77">
        <v>0</v>
      </c>
      <c r="J112" s="77">
        <v>0</v>
      </c>
      <c r="K112" s="77">
        <v>0</v>
      </c>
      <c r="L112" s="77">
        <v>0</v>
      </c>
      <c r="M112" s="77"/>
      <c r="N112" s="53">
        <v>0</v>
      </c>
      <c r="O112" s="77">
        <v>0</v>
      </c>
      <c r="P112" s="103">
        <f t="shared" si="31"/>
        <v>0</v>
      </c>
      <c r="Q112" s="103">
        <f t="shared" si="34"/>
        <v>0</v>
      </c>
      <c r="R112" s="103">
        <f t="shared" si="35"/>
        <v>0</v>
      </c>
      <c r="S112" s="103">
        <f t="shared" si="32"/>
        <v>0</v>
      </c>
    </row>
    <row r="113" spans="1:19" x14ac:dyDescent="0.25">
      <c r="A113" s="64">
        <v>3294</v>
      </c>
      <c r="B113" s="70" t="s">
        <v>95</v>
      </c>
      <c r="C113" s="76">
        <f t="shared" ref="C113:C134" si="43">SUM(D113:O113)</f>
        <v>250</v>
      </c>
      <c r="D113" s="63">
        <v>250</v>
      </c>
      <c r="E113" s="77">
        <v>0</v>
      </c>
      <c r="F113" s="77">
        <v>0</v>
      </c>
      <c r="G113" s="77">
        <v>0</v>
      </c>
      <c r="H113" s="77">
        <v>0</v>
      </c>
      <c r="I113" s="77">
        <v>0</v>
      </c>
      <c r="J113" s="77">
        <v>0</v>
      </c>
      <c r="K113" s="77">
        <v>0</v>
      </c>
      <c r="L113" s="77">
        <v>0</v>
      </c>
      <c r="M113" s="77"/>
      <c r="N113" s="53">
        <v>0</v>
      </c>
      <c r="O113" s="77">
        <v>0</v>
      </c>
      <c r="P113" s="103">
        <f t="shared" ref="P113:P134" si="44">SUM(H113+G113)</f>
        <v>0</v>
      </c>
      <c r="Q113" s="103">
        <f t="shared" si="34"/>
        <v>0</v>
      </c>
      <c r="R113" s="103">
        <f t="shared" si="35"/>
        <v>0</v>
      </c>
      <c r="S113" s="103">
        <f t="shared" ref="S113:S134" si="45">SUM(N113+L113)</f>
        <v>0</v>
      </c>
    </row>
    <row r="114" spans="1:19" x14ac:dyDescent="0.25">
      <c r="A114" s="64">
        <v>3295</v>
      </c>
      <c r="B114" s="70" t="s">
        <v>96</v>
      </c>
      <c r="C114" s="76">
        <f t="shared" si="43"/>
        <v>3950</v>
      </c>
      <c r="D114" s="63">
        <v>150</v>
      </c>
      <c r="E114" s="77">
        <v>3800</v>
      </c>
      <c r="F114" s="77">
        <v>0</v>
      </c>
      <c r="G114" s="77">
        <v>0</v>
      </c>
      <c r="H114" s="77">
        <v>0</v>
      </c>
      <c r="I114" s="77">
        <v>0</v>
      </c>
      <c r="J114" s="77">
        <v>0</v>
      </c>
      <c r="K114" s="77">
        <v>0</v>
      </c>
      <c r="L114" s="77">
        <v>0</v>
      </c>
      <c r="M114" s="77"/>
      <c r="N114" s="53">
        <v>0</v>
      </c>
      <c r="O114" s="77">
        <v>0</v>
      </c>
      <c r="P114" s="103">
        <f t="shared" si="44"/>
        <v>0</v>
      </c>
      <c r="Q114" s="103">
        <f t="shared" si="34"/>
        <v>0</v>
      </c>
      <c r="R114" s="103">
        <f t="shared" si="35"/>
        <v>0</v>
      </c>
      <c r="S114" s="103">
        <f t="shared" si="45"/>
        <v>0</v>
      </c>
    </row>
    <row r="115" spans="1:19" x14ac:dyDescent="0.25">
      <c r="A115" s="64">
        <v>3296</v>
      </c>
      <c r="B115" s="70" t="s">
        <v>97</v>
      </c>
      <c r="C115" s="76">
        <f t="shared" si="43"/>
        <v>301</v>
      </c>
      <c r="D115" s="63">
        <v>1</v>
      </c>
      <c r="E115" s="77">
        <v>300</v>
      </c>
      <c r="F115" s="77">
        <v>0</v>
      </c>
      <c r="G115" s="77">
        <v>0</v>
      </c>
      <c r="H115" s="77">
        <v>0</v>
      </c>
      <c r="I115" s="77">
        <v>0</v>
      </c>
      <c r="J115" s="77">
        <v>0</v>
      </c>
      <c r="K115" s="77">
        <v>0</v>
      </c>
      <c r="L115" s="77">
        <v>0</v>
      </c>
      <c r="M115" s="77"/>
      <c r="N115" s="53">
        <v>0</v>
      </c>
      <c r="O115" s="77">
        <v>0</v>
      </c>
      <c r="P115" s="103">
        <f t="shared" si="44"/>
        <v>0</v>
      </c>
      <c r="Q115" s="103">
        <f t="shared" si="34"/>
        <v>0</v>
      </c>
      <c r="R115" s="103">
        <f t="shared" si="35"/>
        <v>0</v>
      </c>
      <c r="S115" s="103">
        <f t="shared" si="45"/>
        <v>0</v>
      </c>
    </row>
    <row r="116" spans="1:19" x14ac:dyDescent="0.25">
      <c r="A116" s="64">
        <v>3299</v>
      </c>
      <c r="B116" s="70" t="s">
        <v>98</v>
      </c>
      <c r="C116" s="76">
        <f t="shared" si="43"/>
        <v>1000</v>
      </c>
      <c r="D116" s="63">
        <v>1000</v>
      </c>
      <c r="E116" s="77">
        <v>0</v>
      </c>
      <c r="F116" s="77">
        <v>0</v>
      </c>
      <c r="G116" s="77">
        <v>0</v>
      </c>
      <c r="H116" s="77">
        <v>0</v>
      </c>
      <c r="I116" s="77">
        <v>0</v>
      </c>
      <c r="J116" s="77">
        <v>0</v>
      </c>
      <c r="K116" s="77">
        <v>0</v>
      </c>
      <c r="L116" s="77">
        <v>0</v>
      </c>
      <c r="M116" s="77"/>
      <c r="N116" s="53">
        <v>0</v>
      </c>
      <c r="O116" s="77">
        <v>0</v>
      </c>
      <c r="P116" s="103">
        <f t="shared" si="44"/>
        <v>0</v>
      </c>
      <c r="Q116" s="103">
        <f t="shared" si="34"/>
        <v>0</v>
      </c>
      <c r="R116" s="103">
        <f t="shared" si="35"/>
        <v>0</v>
      </c>
      <c r="S116" s="103">
        <f t="shared" si="45"/>
        <v>0</v>
      </c>
    </row>
    <row r="117" spans="1:19" s="57" customFormat="1" x14ac:dyDescent="0.25">
      <c r="A117" s="54">
        <v>34</v>
      </c>
      <c r="B117" s="58" t="s">
        <v>99</v>
      </c>
      <c r="C117" s="76">
        <f t="shared" si="43"/>
        <v>1450</v>
      </c>
      <c r="D117" s="76">
        <f>D118</f>
        <v>1400</v>
      </c>
      <c r="E117" s="76">
        <f>E118</f>
        <v>50</v>
      </c>
      <c r="F117" s="76">
        <f t="shared" ref="E117:O118" si="46">F118</f>
        <v>0</v>
      </c>
      <c r="G117" s="76">
        <f t="shared" si="46"/>
        <v>0</v>
      </c>
      <c r="H117" s="76">
        <f t="shared" si="46"/>
        <v>0</v>
      </c>
      <c r="I117" s="76">
        <f t="shared" si="46"/>
        <v>0</v>
      </c>
      <c r="J117" s="76">
        <f t="shared" si="46"/>
        <v>0</v>
      </c>
      <c r="K117" s="76">
        <f t="shared" si="46"/>
        <v>0</v>
      </c>
      <c r="L117" s="76">
        <f t="shared" si="46"/>
        <v>0</v>
      </c>
      <c r="M117" s="76"/>
      <c r="N117" s="76">
        <f t="shared" si="46"/>
        <v>0</v>
      </c>
      <c r="O117" s="76">
        <f t="shared" si="46"/>
        <v>0</v>
      </c>
      <c r="P117" s="103">
        <f t="shared" si="44"/>
        <v>0</v>
      </c>
      <c r="Q117" s="103">
        <f t="shared" si="34"/>
        <v>0</v>
      </c>
      <c r="R117" s="103">
        <f t="shared" si="35"/>
        <v>0</v>
      </c>
      <c r="S117" s="103">
        <f t="shared" si="45"/>
        <v>0</v>
      </c>
    </row>
    <row r="118" spans="1:19" x14ac:dyDescent="0.25">
      <c r="A118" s="62">
        <v>343</v>
      </c>
      <c r="B118" s="60" t="s">
        <v>100</v>
      </c>
      <c r="C118" s="76">
        <f t="shared" si="43"/>
        <v>1450</v>
      </c>
      <c r="D118" s="77">
        <f>D119</f>
        <v>1400</v>
      </c>
      <c r="E118" s="77">
        <f t="shared" si="46"/>
        <v>50</v>
      </c>
      <c r="F118" s="77">
        <f t="shared" si="46"/>
        <v>0</v>
      </c>
      <c r="G118" s="77">
        <f t="shared" si="46"/>
        <v>0</v>
      </c>
      <c r="H118" s="77">
        <f t="shared" si="46"/>
        <v>0</v>
      </c>
      <c r="I118" s="77">
        <f t="shared" si="46"/>
        <v>0</v>
      </c>
      <c r="J118" s="77">
        <f t="shared" si="46"/>
        <v>0</v>
      </c>
      <c r="K118" s="77">
        <f t="shared" si="46"/>
        <v>0</v>
      </c>
      <c r="L118" s="77">
        <f t="shared" si="46"/>
        <v>0</v>
      </c>
      <c r="M118" s="77"/>
      <c r="N118" s="77">
        <f t="shared" si="46"/>
        <v>0</v>
      </c>
      <c r="O118" s="77">
        <f t="shared" si="46"/>
        <v>0</v>
      </c>
      <c r="P118" s="103">
        <f t="shared" si="44"/>
        <v>0</v>
      </c>
      <c r="Q118" s="103">
        <f t="shared" si="34"/>
        <v>0</v>
      </c>
      <c r="R118" s="103">
        <f t="shared" si="35"/>
        <v>0</v>
      </c>
      <c r="S118" s="103">
        <f t="shared" si="45"/>
        <v>0</v>
      </c>
    </row>
    <row r="119" spans="1:19" x14ac:dyDescent="0.25">
      <c r="A119" s="64">
        <v>3431</v>
      </c>
      <c r="B119" s="72" t="s">
        <v>101</v>
      </c>
      <c r="C119" s="76">
        <f t="shared" si="43"/>
        <v>1450</v>
      </c>
      <c r="D119" s="77">
        <v>1400</v>
      </c>
      <c r="E119" s="77">
        <v>50</v>
      </c>
      <c r="F119" s="77">
        <v>0</v>
      </c>
      <c r="G119" s="77">
        <v>0</v>
      </c>
      <c r="H119" s="77">
        <v>0</v>
      </c>
      <c r="I119" s="77">
        <v>0</v>
      </c>
      <c r="J119" s="77">
        <v>0</v>
      </c>
      <c r="K119" s="77">
        <v>0</v>
      </c>
      <c r="L119" s="77">
        <v>0</v>
      </c>
      <c r="M119" s="77"/>
      <c r="N119" s="53">
        <v>0</v>
      </c>
      <c r="O119" s="77">
        <v>0</v>
      </c>
      <c r="P119" s="103">
        <f t="shared" si="44"/>
        <v>0</v>
      </c>
      <c r="Q119" s="103">
        <f t="shared" si="34"/>
        <v>0</v>
      </c>
      <c r="R119" s="103">
        <f t="shared" si="35"/>
        <v>0</v>
      </c>
      <c r="S119" s="103">
        <f t="shared" si="45"/>
        <v>0</v>
      </c>
    </row>
    <row r="120" spans="1:19" s="57" customFormat="1" x14ac:dyDescent="0.25">
      <c r="A120" s="65">
        <v>37</v>
      </c>
      <c r="B120" s="133" t="s">
        <v>162</v>
      </c>
      <c r="C120" s="76">
        <f t="shared" si="43"/>
        <v>83550</v>
      </c>
      <c r="D120" s="76">
        <f t="shared" ref="D120:F120" si="47">D121</f>
        <v>0</v>
      </c>
      <c r="E120" s="76">
        <f t="shared" si="47"/>
        <v>1550</v>
      </c>
      <c r="F120" s="76">
        <f t="shared" si="47"/>
        <v>0</v>
      </c>
      <c r="G120" s="76">
        <f>G121</f>
        <v>82000</v>
      </c>
      <c r="H120" s="76">
        <v>0</v>
      </c>
      <c r="I120" s="76">
        <v>0</v>
      </c>
      <c r="J120" s="76">
        <v>0</v>
      </c>
      <c r="K120" s="76">
        <v>0</v>
      </c>
      <c r="L120" s="76">
        <v>0</v>
      </c>
      <c r="M120" s="76"/>
      <c r="N120" s="76">
        <v>0</v>
      </c>
      <c r="O120" s="76">
        <v>0</v>
      </c>
      <c r="P120" s="103">
        <f t="shared" si="44"/>
        <v>82000</v>
      </c>
      <c r="Q120" s="103">
        <f t="shared" si="34"/>
        <v>0</v>
      </c>
      <c r="R120" s="103">
        <f t="shared" si="35"/>
        <v>0</v>
      </c>
      <c r="S120" s="103">
        <f t="shared" si="45"/>
        <v>0</v>
      </c>
    </row>
    <row r="121" spans="1:19" x14ac:dyDescent="0.25">
      <c r="A121" s="64">
        <v>3722</v>
      </c>
      <c r="B121" s="72" t="s">
        <v>162</v>
      </c>
      <c r="C121" s="76">
        <f t="shared" si="43"/>
        <v>83550</v>
      </c>
      <c r="D121" s="77">
        <v>0</v>
      </c>
      <c r="E121" s="77">
        <v>1550</v>
      </c>
      <c r="F121" s="77">
        <v>0</v>
      </c>
      <c r="G121" s="77">
        <v>82000</v>
      </c>
      <c r="H121" s="77">
        <v>0</v>
      </c>
      <c r="I121" s="77">
        <v>0</v>
      </c>
      <c r="J121" s="77">
        <v>0</v>
      </c>
      <c r="K121" s="77">
        <v>0</v>
      </c>
      <c r="L121" s="77">
        <v>0</v>
      </c>
      <c r="M121" s="77"/>
      <c r="N121" s="77">
        <v>0</v>
      </c>
      <c r="O121" s="77">
        <v>0</v>
      </c>
      <c r="P121" s="103">
        <f t="shared" si="44"/>
        <v>82000</v>
      </c>
      <c r="Q121" s="103">
        <f t="shared" si="34"/>
        <v>0</v>
      </c>
      <c r="R121" s="103">
        <f t="shared" si="35"/>
        <v>0</v>
      </c>
      <c r="S121" s="103">
        <f t="shared" si="45"/>
        <v>0</v>
      </c>
    </row>
    <row r="122" spans="1:19" s="57" customFormat="1" x14ac:dyDescent="0.25">
      <c r="A122" s="65">
        <v>38</v>
      </c>
      <c r="B122" s="133" t="s">
        <v>152</v>
      </c>
      <c r="C122" s="76">
        <f t="shared" si="43"/>
        <v>2000</v>
      </c>
      <c r="D122" s="76">
        <f>D123</f>
        <v>0</v>
      </c>
      <c r="E122" s="76">
        <f t="shared" ref="E122:O122" si="48">E123</f>
        <v>2000</v>
      </c>
      <c r="F122" s="76">
        <f t="shared" si="48"/>
        <v>0</v>
      </c>
      <c r="G122" s="76">
        <f t="shared" si="48"/>
        <v>0</v>
      </c>
      <c r="H122" s="76">
        <f t="shared" si="48"/>
        <v>0</v>
      </c>
      <c r="I122" s="76">
        <f t="shared" si="48"/>
        <v>0</v>
      </c>
      <c r="J122" s="76">
        <f t="shared" si="48"/>
        <v>0</v>
      </c>
      <c r="K122" s="76">
        <f t="shared" si="48"/>
        <v>0</v>
      </c>
      <c r="L122" s="76">
        <f t="shared" si="48"/>
        <v>0</v>
      </c>
      <c r="M122" s="76"/>
      <c r="N122" s="76">
        <f t="shared" si="48"/>
        <v>0</v>
      </c>
      <c r="O122" s="76">
        <f t="shared" si="48"/>
        <v>0</v>
      </c>
      <c r="P122" s="103">
        <f t="shared" si="44"/>
        <v>0</v>
      </c>
      <c r="Q122" s="103">
        <f t="shared" si="34"/>
        <v>0</v>
      </c>
      <c r="R122" s="103">
        <f t="shared" si="35"/>
        <v>0</v>
      </c>
      <c r="S122" s="103">
        <f t="shared" si="45"/>
        <v>0</v>
      </c>
    </row>
    <row r="123" spans="1:19" x14ac:dyDescent="0.25">
      <c r="A123" s="64">
        <v>3821</v>
      </c>
      <c r="B123" s="72" t="s">
        <v>152</v>
      </c>
      <c r="C123" s="76">
        <f t="shared" si="43"/>
        <v>2000</v>
      </c>
      <c r="D123" s="77">
        <v>0</v>
      </c>
      <c r="E123" s="77">
        <v>2000</v>
      </c>
      <c r="F123" s="77">
        <v>0</v>
      </c>
      <c r="G123" s="77">
        <v>0</v>
      </c>
      <c r="H123" s="77">
        <v>0</v>
      </c>
      <c r="I123" s="77">
        <v>0</v>
      </c>
      <c r="J123" s="77">
        <v>0</v>
      </c>
      <c r="K123" s="77">
        <v>0</v>
      </c>
      <c r="L123" s="77">
        <v>0</v>
      </c>
      <c r="M123" s="77"/>
      <c r="N123" s="77">
        <v>0</v>
      </c>
      <c r="O123" s="77">
        <v>0</v>
      </c>
      <c r="P123" s="103">
        <f t="shared" si="44"/>
        <v>0</v>
      </c>
      <c r="Q123" s="103">
        <f t="shared" si="34"/>
        <v>0</v>
      </c>
      <c r="R123" s="103">
        <f t="shared" si="35"/>
        <v>0</v>
      </c>
      <c r="S123" s="103">
        <f t="shared" si="45"/>
        <v>0</v>
      </c>
    </row>
    <row r="124" spans="1:19" x14ac:dyDescent="0.25">
      <c r="A124" s="65">
        <v>4</v>
      </c>
      <c r="B124" s="67" t="s">
        <v>23</v>
      </c>
      <c r="C124" s="76">
        <f t="shared" si="43"/>
        <v>94000</v>
      </c>
      <c r="D124" s="76">
        <f>SUM(D125+D133)</f>
        <v>41000</v>
      </c>
      <c r="E124" s="76">
        <f t="shared" ref="E124:O124" si="49">SUM(E125+E133)</f>
        <v>40000</v>
      </c>
      <c r="F124" s="76">
        <f t="shared" si="49"/>
        <v>0</v>
      </c>
      <c r="G124" s="76">
        <f t="shared" si="49"/>
        <v>0</v>
      </c>
      <c r="H124" s="76">
        <f t="shared" si="49"/>
        <v>0</v>
      </c>
      <c r="I124" s="76">
        <f t="shared" si="49"/>
        <v>0</v>
      </c>
      <c r="J124" s="76">
        <f t="shared" si="49"/>
        <v>0</v>
      </c>
      <c r="K124" s="76">
        <f t="shared" si="49"/>
        <v>3000</v>
      </c>
      <c r="L124" s="76">
        <f t="shared" si="49"/>
        <v>0</v>
      </c>
      <c r="M124" s="76"/>
      <c r="N124" s="76">
        <f t="shared" si="49"/>
        <v>5000</v>
      </c>
      <c r="O124" s="76">
        <f t="shared" si="49"/>
        <v>5000</v>
      </c>
      <c r="P124" s="103">
        <f t="shared" si="44"/>
        <v>0</v>
      </c>
      <c r="Q124" s="103">
        <f t="shared" si="34"/>
        <v>8000</v>
      </c>
      <c r="R124" s="103">
        <f t="shared" si="35"/>
        <v>0</v>
      </c>
      <c r="S124" s="103">
        <f t="shared" si="45"/>
        <v>5000</v>
      </c>
    </row>
    <row r="125" spans="1:19" ht="12.75" customHeight="1" x14ac:dyDescent="0.25">
      <c r="A125" s="65">
        <v>42</v>
      </c>
      <c r="B125" s="67" t="s">
        <v>62</v>
      </c>
      <c r="C125" s="76">
        <f t="shared" si="43"/>
        <v>84000</v>
      </c>
      <c r="D125" s="76">
        <f>SUM(D126+D131)</f>
        <v>31000</v>
      </c>
      <c r="E125" s="76">
        <f t="shared" ref="E125:O125" si="50">SUM(E126+E131)</f>
        <v>40000</v>
      </c>
      <c r="F125" s="76">
        <f t="shared" si="50"/>
        <v>0</v>
      </c>
      <c r="G125" s="76">
        <f t="shared" si="50"/>
        <v>0</v>
      </c>
      <c r="H125" s="76">
        <f t="shared" si="50"/>
        <v>0</v>
      </c>
      <c r="I125" s="76">
        <f t="shared" si="50"/>
        <v>0</v>
      </c>
      <c r="J125" s="76">
        <f t="shared" si="50"/>
        <v>0</v>
      </c>
      <c r="K125" s="76">
        <f t="shared" si="50"/>
        <v>3000</v>
      </c>
      <c r="L125" s="76">
        <f t="shared" si="50"/>
        <v>0</v>
      </c>
      <c r="M125" s="76"/>
      <c r="N125" s="76">
        <f t="shared" si="50"/>
        <v>5000</v>
      </c>
      <c r="O125" s="76">
        <f t="shared" si="50"/>
        <v>5000</v>
      </c>
      <c r="P125" s="103">
        <f t="shared" si="44"/>
        <v>0</v>
      </c>
      <c r="Q125" s="103">
        <f t="shared" si="34"/>
        <v>8000</v>
      </c>
      <c r="R125" s="103">
        <f t="shared" si="35"/>
        <v>0</v>
      </c>
      <c r="S125" s="103">
        <f t="shared" si="45"/>
        <v>5000</v>
      </c>
    </row>
    <row r="126" spans="1:19" ht="12.75" customHeight="1" x14ac:dyDescent="0.25">
      <c r="A126" s="65">
        <v>422</v>
      </c>
      <c r="B126" s="67" t="s">
        <v>119</v>
      </c>
      <c r="C126" s="76">
        <f t="shared" si="43"/>
        <v>37000</v>
      </c>
      <c r="D126" s="76">
        <f>D127</f>
        <v>24000</v>
      </c>
      <c r="E126" s="76">
        <f t="shared" ref="E126:O126" si="51">E127</f>
        <v>0</v>
      </c>
      <c r="F126" s="76">
        <f t="shared" si="51"/>
        <v>0</v>
      </c>
      <c r="G126" s="76">
        <f t="shared" si="51"/>
        <v>0</v>
      </c>
      <c r="H126" s="76">
        <f t="shared" si="51"/>
        <v>0</v>
      </c>
      <c r="I126" s="76">
        <f t="shared" si="51"/>
        <v>0</v>
      </c>
      <c r="J126" s="76">
        <f t="shared" si="51"/>
        <v>0</v>
      </c>
      <c r="K126" s="76">
        <f t="shared" si="51"/>
        <v>3000</v>
      </c>
      <c r="L126" s="76">
        <f t="shared" si="51"/>
        <v>0</v>
      </c>
      <c r="M126" s="76"/>
      <c r="N126" s="76">
        <f t="shared" si="51"/>
        <v>5000</v>
      </c>
      <c r="O126" s="76">
        <f t="shared" si="51"/>
        <v>5000</v>
      </c>
      <c r="P126" s="103">
        <f t="shared" si="44"/>
        <v>0</v>
      </c>
      <c r="Q126" s="103">
        <f t="shared" si="34"/>
        <v>8000</v>
      </c>
      <c r="R126" s="103">
        <f t="shared" si="35"/>
        <v>0</v>
      </c>
      <c r="S126" s="103">
        <f t="shared" si="45"/>
        <v>5000</v>
      </c>
    </row>
    <row r="127" spans="1:19" ht="12.75" customHeight="1" x14ac:dyDescent="0.25">
      <c r="A127" s="65">
        <v>4221</v>
      </c>
      <c r="B127" s="67" t="s">
        <v>120</v>
      </c>
      <c r="C127" s="76">
        <f t="shared" si="43"/>
        <v>37000</v>
      </c>
      <c r="D127" s="77">
        <f>SUM(D128:D130)</f>
        <v>24000</v>
      </c>
      <c r="E127" s="77">
        <f t="shared" ref="E127:G127" si="52">SUM(E128:E130)</f>
        <v>0</v>
      </c>
      <c r="F127" s="77">
        <f t="shared" si="52"/>
        <v>0</v>
      </c>
      <c r="G127" s="77">
        <f t="shared" si="52"/>
        <v>0</v>
      </c>
      <c r="H127" s="77">
        <v>0</v>
      </c>
      <c r="I127" s="77">
        <v>0</v>
      </c>
      <c r="J127" s="77">
        <v>0</v>
      </c>
      <c r="K127" s="77">
        <v>3000</v>
      </c>
      <c r="L127" s="77">
        <v>0</v>
      </c>
      <c r="M127" s="77"/>
      <c r="N127" s="77">
        <v>5000</v>
      </c>
      <c r="O127" s="77">
        <v>5000</v>
      </c>
      <c r="P127" s="103">
        <f t="shared" si="44"/>
        <v>0</v>
      </c>
      <c r="Q127" s="103">
        <f t="shared" si="34"/>
        <v>8000</v>
      </c>
      <c r="R127" s="103">
        <f t="shared" si="35"/>
        <v>0</v>
      </c>
      <c r="S127" s="103">
        <f t="shared" si="45"/>
        <v>5000</v>
      </c>
    </row>
    <row r="128" spans="1:19" ht="12.75" customHeight="1" x14ac:dyDescent="0.25">
      <c r="A128" s="64">
        <v>4221</v>
      </c>
      <c r="B128" s="68" t="s">
        <v>120</v>
      </c>
      <c r="C128" s="76">
        <f t="shared" si="43"/>
        <v>31400</v>
      </c>
      <c r="D128" s="77">
        <v>18400</v>
      </c>
      <c r="E128" s="77">
        <v>0</v>
      </c>
      <c r="F128" s="77">
        <v>0</v>
      </c>
      <c r="G128" s="77">
        <v>0</v>
      </c>
      <c r="H128" s="77">
        <v>0</v>
      </c>
      <c r="I128" s="77">
        <v>0</v>
      </c>
      <c r="J128" s="77">
        <v>0</v>
      </c>
      <c r="K128" s="77">
        <v>3000</v>
      </c>
      <c r="L128" s="77">
        <v>0</v>
      </c>
      <c r="M128" s="77"/>
      <c r="N128" s="53">
        <v>5000</v>
      </c>
      <c r="O128" s="77">
        <v>5000</v>
      </c>
      <c r="P128" s="103">
        <f t="shared" si="44"/>
        <v>0</v>
      </c>
      <c r="Q128" s="103">
        <f t="shared" si="34"/>
        <v>8000</v>
      </c>
      <c r="R128" s="103">
        <f t="shared" si="35"/>
        <v>0</v>
      </c>
      <c r="S128" s="103">
        <f t="shared" si="45"/>
        <v>5000</v>
      </c>
    </row>
    <row r="129" spans="1:19" ht="12.75" customHeight="1" x14ac:dyDescent="0.25">
      <c r="A129" s="64">
        <v>4225</v>
      </c>
      <c r="B129" s="68" t="s">
        <v>144</v>
      </c>
      <c r="C129" s="76">
        <f t="shared" si="43"/>
        <v>3600</v>
      </c>
      <c r="D129" s="77">
        <v>3600</v>
      </c>
      <c r="E129" s="77">
        <v>0</v>
      </c>
      <c r="F129" s="77">
        <v>0</v>
      </c>
      <c r="G129" s="77">
        <v>0</v>
      </c>
      <c r="H129" s="77">
        <v>0</v>
      </c>
      <c r="I129" s="77">
        <v>0</v>
      </c>
      <c r="J129" s="77">
        <v>0</v>
      </c>
      <c r="K129" s="77">
        <v>0</v>
      </c>
      <c r="L129" s="77">
        <v>0</v>
      </c>
      <c r="M129" s="77"/>
      <c r="N129" s="53">
        <v>0</v>
      </c>
      <c r="O129" s="77">
        <v>0</v>
      </c>
      <c r="P129" s="103">
        <f t="shared" si="44"/>
        <v>0</v>
      </c>
      <c r="Q129" s="103">
        <f t="shared" si="34"/>
        <v>0</v>
      </c>
      <c r="R129" s="103">
        <f t="shared" si="35"/>
        <v>0</v>
      </c>
      <c r="S129" s="103">
        <f t="shared" si="45"/>
        <v>0</v>
      </c>
    </row>
    <row r="130" spans="1:19" ht="12.75" customHeight="1" x14ac:dyDescent="0.25">
      <c r="A130" s="64">
        <v>4226</v>
      </c>
      <c r="B130" s="68" t="s">
        <v>145</v>
      </c>
      <c r="C130" s="76">
        <f t="shared" si="43"/>
        <v>2000</v>
      </c>
      <c r="D130" s="77">
        <v>2000</v>
      </c>
      <c r="E130" s="77">
        <v>0</v>
      </c>
      <c r="F130" s="77">
        <v>0</v>
      </c>
      <c r="G130" s="77">
        <v>0</v>
      </c>
      <c r="H130" s="77">
        <v>0</v>
      </c>
      <c r="I130" s="77">
        <v>0</v>
      </c>
      <c r="J130" s="77">
        <v>0</v>
      </c>
      <c r="K130" s="77">
        <v>0</v>
      </c>
      <c r="L130" s="77">
        <v>0</v>
      </c>
      <c r="M130" s="77"/>
      <c r="N130" s="53">
        <v>0</v>
      </c>
      <c r="O130" s="77">
        <v>0</v>
      </c>
      <c r="P130" s="103">
        <f t="shared" si="44"/>
        <v>0</v>
      </c>
      <c r="Q130" s="103">
        <f t="shared" si="34"/>
        <v>0</v>
      </c>
      <c r="R130" s="103">
        <f t="shared" si="35"/>
        <v>0</v>
      </c>
      <c r="S130" s="103">
        <f t="shared" si="45"/>
        <v>0</v>
      </c>
    </row>
    <row r="131" spans="1:19" ht="12.75" customHeight="1" x14ac:dyDescent="0.25">
      <c r="A131" s="65">
        <v>424</v>
      </c>
      <c r="B131" s="67" t="s">
        <v>104</v>
      </c>
      <c r="C131" s="76">
        <f t="shared" si="43"/>
        <v>47000</v>
      </c>
      <c r="D131" s="76">
        <f>D132</f>
        <v>7000</v>
      </c>
      <c r="E131" s="76">
        <f t="shared" ref="E131:O131" si="53">E132</f>
        <v>40000</v>
      </c>
      <c r="F131" s="76">
        <f t="shared" si="53"/>
        <v>0</v>
      </c>
      <c r="G131" s="76">
        <f t="shared" si="53"/>
        <v>0</v>
      </c>
      <c r="H131" s="76">
        <f t="shared" si="53"/>
        <v>0</v>
      </c>
      <c r="I131" s="76">
        <f t="shared" si="53"/>
        <v>0</v>
      </c>
      <c r="J131" s="76">
        <f t="shared" si="53"/>
        <v>0</v>
      </c>
      <c r="K131" s="76">
        <f t="shared" si="53"/>
        <v>0</v>
      </c>
      <c r="L131" s="76">
        <f t="shared" si="53"/>
        <v>0</v>
      </c>
      <c r="M131" s="76"/>
      <c r="N131" s="76">
        <f t="shared" si="53"/>
        <v>0</v>
      </c>
      <c r="O131" s="76">
        <f t="shared" si="53"/>
        <v>0</v>
      </c>
      <c r="P131" s="103">
        <f t="shared" si="44"/>
        <v>0</v>
      </c>
      <c r="Q131" s="103">
        <f t="shared" si="34"/>
        <v>0</v>
      </c>
      <c r="R131" s="103">
        <f t="shared" si="35"/>
        <v>0</v>
      </c>
      <c r="S131" s="103">
        <f t="shared" si="45"/>
        <v>0</v>
      </c>
    </row>
    <row r="132" spans="1:19" x14ac:dyDescent="0.25">
      <c r="A132" s="62">
        <v>4241</v>
      </c>
      <c r="B132" s="60" t="s">
        <v>102</v>
      </c>
      <c r="C132" s="76">
        <f t="shared" si="43"/>
        <v>47000</v>
      </c>
      <c r="D132" s="77">
        <v>7000</v>
      </c>
      <c r="E132" s="77">
        <v>40000</v>
      </c>
      <c r="F132" s="77">
        <v>0</v>
      </c>
      <c r="G132" s="77">
        <v>0</v>
      </c>
      <c r="H132" s="77">
        <v>0</v>
      </c>
      <c r="I132" s="77">
        <v>0</v>
      </c>
      <c r="J132" s="77">
        <v>0</v>
      </c>
      <c r="K132" s="77">
        <v>0</v>
      </c>
      <c r="L132" s="77">
        <v>0</v>
      </c>
      <c r="M132" s="77"/>
      <c r="N132" s="53">
        <v>0</v>
      </c>
      <c r="O132" s="77">
        <v>0</v>
      </c>
      <c r="P132" s="103">
        <f t="shared" si="44"/>
        <v>0</v>
      </c>
      <c r="Q132" s="103">
        <f t="shared" si="34"/>
        <v>0</v>
      </c>
      <c r="R132" s="103">
        <f t="shared" si="35"/>
        <v>0</v>
      </c>
      <c r="S132" s="103">
        <f t="shared" si="45"/>
        <v>0</v>
      </c>
    </row>
    <row r="133" spans="1:19" s="57" customFormat="1" x14ac:dyDescent="0.25">
      <c r="A133" s="54">
        <v>45</v>
      </c>
      <c r="B133" s="58" t="s">
        <v>146</v>
      </c>
      <c r="C133" s="76">
        <f t="shared" si="43"/>
        <v>10000</v>
      </c>
      <c r="D133" s="76">
        <f>D134</f>
        <v>10000</v>
      </c>
      <c r="E133" s="76">
        <f t="shared" ref="E133:O133" si="54">E134</f>
        <v>0</v>
      </c>
      <c r="F133" s="76">
        <f t="shared" si="54"/>
        <v>0</v>
      </c>
      <c r="G133" s="76">
        <f t="shared" si="54"/>
        <v>0</v>
      </c>
      <c r="H133" s="76">
        <f t="shared" si="54"/>
        <v>0</v>
      </c>
      <c r="I133" s="76">
        <f t="shared" si="54"/>
        <v>0</v>
      </c>
      <c r="J133" s="76">
        <f t="shared" si="54"/>
        <v>0</v>
      </c>
      <c r="K133" s="76">
        <f t="shared" si="54"/>
        <v>0</v>
      </c>
      <c r="L133" s="76">
        <f t="shared" si="54"/>
        <v>0</v>
      </c>
      <c r="M133" s="76"/>
      <c r="N133" s="76">
        <f t="shared" si="54"/>
        <v>0</v>
      </c>
      <c r="O133" s="76">
        <f t="shared" si="54"/>
        <v>0</v>
      </c>
      <c r="P133" s="103">
        <f t="shared" si="44"/>
        <v>0</v>
      </c>
      <c r="Q133" s="103">
        <f t="shared" si="34"/>
        <v>0</v>
      </c>
      <c r="R133" s="103">
        <f t="shared" si="35"/>
        <v>0</v>
      </c>
      <c r="S133" s="103">
        <f t="shared" si="45"/>
        <v>0</v>
      </c>
    </row>
    <row r="134" spans="1:19" s="57" customFormat="1" x14ac:dyDescent="0.25">
      <c r="A134" s="62">
        <v>4511</v>
      </c>
      <c r="B134" s="60" t="s">
        <v>146</v>
      </c>
      <c r="C134" s="76">
        <f t="shared" si="43"/>
        <v>10000</v>
      </c>
      <c r="D134" s="77">
        <v>10000</v>
      </c>
      <c r="E134" s="76">
        <v>0</v>
      </c>
      <c r="F134" s="76">
        <v>0</v>
      </c>
      <c r="G134" s="76">
        <v>0</v>
      </c>
      <c r="H134" s="76"/>
      <c r="I134" s="76">
        <v>0</v>
      </c>
      <c r="J134" s="76">
        <v>0</v>
      </c>
      <c r="K134" s="76">
        <v>0</v>
      </c>
      <c r="L134" s="76">
        <v>0</v>
      </c>
      <c r="M134" s="76"/>
      <c r="N134" s="57">
        <v>0</v>
      </c>
      <c r="O134" s="76">
        <v>0</v>
      </c>
      <c r="P134" s="103">
        <f t="shared" si="44"/>
        <v>0</v>
      </c>
      <c r="Q134" s="103">
        <f t="shared" si="34"/>
        <v>0</v>
      </c>
      <c r="R134" s="103">
        <f t="shared" si="35"/>
        <v>0</v>
      </c>
      <c r="S134" s="103">
        <f t="shared" si="45"/>
        <v>0</v>
      </c>
    </row>
    <row r="135" spans="1:19" s="57" customFormat="1" x14ac:dyDescent="0.25">
      <c r="A135" s="62"/>
      <c r="B135" s="60"/>
      <c r="C135" s="76"/>
      <c r="D135" s="77"/>
      <c r="E135" s="76"/>
      <c r="F135" s="76"/>
      <c r="G135" s="76"/>
      <c r="H135" s="76"/>
      <c r="I135" s="76"/>
      <c r="J135" s="76"/>
      <c r="K135" s="76"/>
      <c r="L135" s="76"/>
      <c r="M135" s="76"/>
      <c r="O135" s="76"/>
      <c r="P135" s="103"/>
      <c r="Q135" s="103"/>
      <c r="R135" s="103"/>
      <c r="S135" s="103"/>
    </row>
    <row r="136" spans="1:19" s="57" customFormat="1" x14ac:dyDescent="0.25">
      <c r="A136" s="62"/>
      <c r="B136" s="60"/>
      <c r="C136" s="76"/>
      <c r="D136" s="77"/>
      <c r="E136" s="76"/>
      <c r="F136" s="76"/>
      <c r="G136" s="76"/>
      <c r="H136" s="76"/>
      <c r="I136" s="76"/>
      <c r="J136" s="76"/>
      <c r="K136" s="76"/>
      <c r="L136" s="76"/>
      <c r="M136" s="76"/>
      <c r="O136" s="76"/>
      <c r="P136" s="103"/>
      <c r="Q136" s="103"/>
      <c r="R136" s="103"/>
      <c r="S136" s="103"/>
    </row>
    <row r="137" spans="1:19" s="57" customFormat="1" x14ac:dyDescent="0.25">
      <c r="A137" s="62"/>
      <c r="B137" s="60"/>
      <c r="C137" s="76"/>
      <c r="D137" s="77"/>
      <c r="E137" s="76"/>
      <c r="F137" s="76"/>
      <c r="G137" s="76"/>
      <c r="H137" s="76"/>
      <c r="I137" s="76"/>
      <c r="J137" s="76"/>
      <c r="K137" s="76"/>
      <c r="L137" s="76"/>
      <c r="M137" s="76"/>
      <c r="O137" s="76"/>
      <c r="P137" s="103"/>
      <c r="Q137" s="103"/>
      <c r="R137" s="103"/>
      <c r="S137" s="103"/>
    </row>
    <row r="138" spans="1:19" s="57" customFormat="1" x14ac:dyDescent="0.25">
      <c r="A138" s="62"/>
      <c r="B138" s="60"/>
      <c r="C138" s="76"/>
      <c r="D138" s="77"/>
      <c r="E138" s="76"/>
      <c r="F138" s="76"/>
      <c r="G138" s="76"/>
      <c r="H138" s="76"/>
      <c r="I138" s="76"/>
      <c r="J138" s="76"/>
      <c r="K138" s="76"/>
      <c r="L138" s="76"/>
      <c r="M138" s="76"/>
      <c r="O138" s="76"/>
      <c r="P138" s="103"/>
      <c r="Q138" s="103"/>
      <c r="R138" s="103"/>
      <c r="S138" s="103"/>
    </row>
    <row r="139" spans="1:19" s="57" customFormat="1" x14ac:dyDescent="0.25">
      <c r="A139" s="62"/>
      <c r="B139" s="60"/>
      <c r="C139" s="76"/>
      <c r="D139" s="77"/>
      <c r="E139" s="76"/>
      <c r="F139" s="76"/>
      <c r="G139" s="76"/>
      <c r="H139" s="76"/>
      <c r="I139" s="76"/>
      <c r="J139" s="76"/>
      <c r="K139" s="76"/>
      <c r="L139" s="76"/>
      <c r="M139" s="76"/>
      <c r="O139" s="76"/>
      <c r="P139" s="103"/>
      <c r="Q139" s="103"/>
      <c r="R139" s="103"/>
      <c r="S139" s="103"/>
    </row>
    <row r="140" spans="1:19" s="57" customFormat="1" x14ac:dyDescent="0.25">
      <c r="A140" s="62"/>
      <c r="B140" s="60"/>
      <c r="C140" s="76"/>
      <c r="D140" s="77"/>
      <c r="E140" s="76"/>
      <c r="F140" s="76"/>
      <c r="G140" s="76"/>
      <c r="H140" s="76"/>
      <c r="I140" s="76"/>
      <c r="J140" s="76"/>
      <c r="K140" s="76"/>
      <c r="L140" s="76"/>
      <c r="M140" s="76"/>
      <c r="O140" s="76"/>
      <c r="P140" s="103"/>
      <c r="Q140" s="103"/>
      <c r="R140" s="103"/>
      <c r="S140" s="103"/>
    </row>
    <row r="141" spans="1:19" s="57" customFormat="1" x14ac:dyDescent="0.25">
      <c r="A141" s="62"/>
      <c r="B141" s="60"/>
      <c r="C141" s="76"/>
      <c r="D141" s="77"/>
      <c r="E141" s="76"/>
      <c r="F141" s="76"/>
      <c r="G141" s="76"/>
      <c r="H141" s="76"/>
      <c r="I141" s="76"/>
      <c r="J141" s="76"/>
      <c r="K141" s="76"/>
      <c r="L141" s="76"/>
      <c r="M141" s="76"/>
      <c r="O141" s="76"/>
      <c r="P141" s="103"/>
      <c r="Q141" s="103"/>
      <c r="R141" s="103"/>
      <c r="S141" s="103"/>
    </row>
    <row r="142" spans="1:19" s="57" customFormat="1" x14ac:dyDescent="0.25">
      <c r="A142" s="62"/>
      <c r="B142" s="60"/>
      <c r="C142" s="76"/>
      <c r="D142" s="77"/>
      <c r="E142" s="76"/>
      <c r="F142" s="76"/>
      <c r="G142" s="76"/>
      <c r="H142" s="76"/>
      <c r="I142" s="76"/>
      <c r="J142" s="76"/>
      <c r="K142" s="76"/>
      <c r="L142" s="76"/>
      <c r="M142" s="76"/>
      <c r="O142" s="76"/>
      <c r="P142" s="103"/>
      <c r="Q142" s="103"/>
      <c r="R142" s="103"/>
      <c r="S142" s="103"/>
    </row>
    <row r="143" spans="1:19" s="57" customFormat="1" x14ac:dyDescent="0.25">
      <c r="A143" s="62"/>
      <c r="B143" s="60"/>
      <c r="C143" s="76"/>
      <c r="D143" s="77"/>
      <c r="E143" s="76"/>
      <c r="F143" s="76"/>
      <c r="G143" s="76"/>
      <c r="H143" s="76"/>
      <c r="I143" s="76"/>
      <c r="J143" s="76"/>
      <c r="K143" s="76"/>
      <c r="L143" s="76"/>
      <c r="M143" s="76"/>
      <c r="O143" s="76"/>
      <c r="P143" s="103"/>
      <c r="Q143" s="103"/>
      <c r="R143" s="103"/>
      <c r="S143" s="103"/>
    </row>
    <row r="144" spans="1:19" s="57" customFormat="1" x14ac:dyDescent="0.25">
      <c r="A144" s="62"/>
      <c r="B144" s="60"/>
      <c r="C144" s="76"/>
      <c r="D144" s="77"/>
      <c r="E144" s="76"/>
      <c r="F144" s="76"/>
      <c r="G144" s="76"/>
      <c r="H144" s="76"/>
      <c r="I144" s="76"/>
      <c r="J144" s="76"/>
      <c r="K144" s="76"/>
      <c r="L144" s="76"/>
      <c r="M144" s="76"/>
      <c r="O144" s="76"/>
      <c r="P144" s="103"/>
      <c r="Q144" s="103"/>
      <c r="R144" s="103"/>
      <c r="S144" s="103"/>
    </row>
    <row r="145" spans="1:19" x14ac:dyDescent="0.25">
      <c r="A145" s="54"/>
      <c r="B145" s="60"/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O145" s="77"/>
    </row>
    <row r="146" spans="1:19" x14ac:dyDescent="0.25">
      <c r="A146" s="54"/>
      <c r="B146" s="60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O146" s="77"/>
    </row>
    <row r="147" spans="1:19" x14ac:dyDescent="0.25">
      <c r="A147" s="54"/>
      <c r="B147" s="60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O147" s="77"/>
    </row>
    <row r="148" spans="1:19" x14ac:dyDescent="0.25">
      <c r="A148" s="54"/>
      <c r="B148" s="60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O148" s="77"/>
    </row>
    <row r="149" spans="1:19" ht="15.75" thickBot="1" x14ac:dyDescent="0.3">
      <c r="A149" s="54"/>
      <c r="B149" s="60"/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O149" s="77"/>
    </row>
    <row r="150" spans="1:19" s="57" customFormat="1" ht="90.75" customHeight="1" thickBot="1" x14ac:dyDescent="0.25">
      <c r="A150" s="56" t="s">
        <v>38</v>
      </c>
      <c r="B150" s="104" t="s">
        <v>65</v>
      </c>
      <c r="C150" s="75" t="s">
        <v>184</v>
      </c>
      <c r="D150" s="145" t="s">
        <v>154</v>
      </c>
      <c r="E150" s="128" t="s">
        <v>155</v>
      </c>
      <c r="F150" s="127" t="s">
        <v>173</v>
      </c>
      <c r="G150" s="146" t="s">
        <v>156</v>
      </c>
      <c r="H150" s="146" t="s">
        <v>159</v>
      </c>
      <c r="I150" s="127" t="s">
        <v>163</v>
      </c>
      <c r="J150" s="147" t="s">
        <v>164</v>
      </c>
      <c r="K150" s="156" t="s">
        <v>158</v>
      </c>
      <c r="L150" s="157" t="s">
        <v>165</v>
      </c>
      <c r="M150" s="157"/>
      <c r="N150" s="158" t="s">
        <v>157</v>
      </c>
      <c r="O150" s="156" t="s">
        <v>177</v>
      </c>
      <c r="P150" s="166" t="s">
        <v>181</v>
      </c>
      <c r="Q150" s="164" t="s">
        <v>179</v>
      </c>
      <c r="R150" s="165" t="s">
        <v>180</v>
      </c>
      <c r="S150" s="163" t="s">
        <v>178</v>
      </c>
    </row>
    <row r="151" spans="1:19" ht="15.75" thickBot="1" x14ac:dyDescent="0.3">
      <c r="A151" s="54"/>
      <c r="B151" s="58" t="s">
        <v>103</v>
      </c>
      <c r="C151" s="76">
        <f>SUM(D151:O151)</f>
        <v>3631360.9499999997</v>
      </c>
      <c r="D151" s="76">
        <f>D154</f>
        <v>152000</v>
      </c>
      <c r="E151" s="76">
        <f>E154</f>
        <v>2777035</v>
      </c>
      <c r="F151" s="76">
        <f t="shared" ref="F151:O151" si="55">F154</f>
        <v>150000</v>
      </c>
      <c r="G151" s="76">
        <f t="shared" si="55"/>
        <v>234036.95</v>
      </c>
      <c r="H151" s="76">
        <f t="shared" si="55"/>
        <v>25963.05</v>
      </c>
      <c r="I151" s="76">
        <f t="shared" si="55"/>
        <v>22068.590000000004</v>
      </c>
      <c r="J151" s="76">
        <f t="shared" si="55"/>
        <v>127055.86</v>
      </c>
      <c r="K151" s="76">
        <f t="shared" si="55"/>
        <v>69500</v>
      </c>
      <c r="L151" s="76">
        <f t="shared" si="55"/>
        <v>63701.5</v>
      </c>
      <c r="M151" s="76"/>
      <c r="N151" s="76">
        <f t="shared" si="55"/>
        <v>5000</v>
      </c>
      <c r="O151" s="76">
        <f t="shared" si="55"/>
        <v>5000</v>
      </c>
      <c r="P151" s="162">
        <f>SUM(G151+H151)</f>
        <v>260000</v>
      </c>
      <c r="Q151" s="160">
        <f>SUM(K151+O151)</f>
        <v>74500</v>
      </c>
      <c r="R151" s="161">
        <f>SUM(F151+I151)</f>
        <v>172068.59</v>
      </c>
      <c r="S151" s="159">
        <f>SUM(N151+L151)</f>
        <v>68701.5</v>
      </c>
    </row>
    <row r="152" spans="1:19" s="57" customFormat="1" x14ac:dyDescent="0.25">
      <c r="A152" s="54"/>
      <c r="B152" s="59" t="s">
        <v>121</v>
      </c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O152" s="76"/>
      <c r="S152" s="103"/>
    </row>
    <row r="153" spans="1:19" s="57" customFormat="1" x14ac:dyDescent="0.25">
      <c r="A153" s="61"/>
      <c r="B153" s="58" t="s">
        <v>69</v>
      </c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O153" s="76"/>
    </row>
    <row r="154" spans="1:19" s="57" customFormat="1" ht="12.75" customHeight="1" x14ac:dyDescent="0.25">
      <c r="A154" s="61"/>
      <c r="B154" s="58" t="s">
        <v>70</v>
      </c>
      <c r="C154" s="76">
        <f t="shared" ref="C154:C185" si="56">SUM(D154:O154)</f>
        <v>3631360.9499999997</v>
      </c>
      <c r="D154" s="76">
        <f>SUM(D155+D197)</f>
        <v>152000</v>
      </c>
      <c r="E154" s="76">
        <f t="shared" ref="E154:O154" si="57">SUM(E155+E197)</f>
        <v>2777035</v>
      </c>
      <c r="F154" s="76">
        <f t="shared" si="57"/>
        <v>150000</v>
      </c>
      <c r="G154" s="76">
        <f t="shared" si="57"/>
        <v>234036.95</v>
      </c>
      <c r="H154" s="76">
        <f t="shared" si="57"/>
        <v>25963.05</v>
      </c>
      <c r="I154" s="76">
        <f t="shared" si="57"/>
        <v>22068.590000000004</v>
      </c>
      <c r="J154" s="76">
        <f t="shared" si="57"/>
        <v>127055.86</v>
      </c>
      <c r="K154" s="76">
        <f t="shared" si="57"/>
        <v>69500</v>
      </c>
      <c r="L154" s="76">
        <f t="shared" si="57"/>
        <v>63701.5</v>
      </c>
      <c r="M154" s="76"/>
      <c r="N154" s="76">
        <f t="shared" si="57"/>
        <v>5000</v>
      </c>
      <c r="O154" s="76">
        <f t="shared" si="57"/>
        <v>5000</v>
      </c>
      <c r="P154" s="103">
        <f>SUM(H154+G154)</f>
        <v>260000</v>
      </c>
      <c r="Q154" s="103">
        <f>SUM(O154+K154)</f>
        <v>74500</v>
      </c>
      <c r="R154" s="103">
        <f>SUM(I154+F154)</f>
        <v>172068.59</v>
      </c>
      <c r="S154" s="103">
        <f t="shared" ref="S154:S185" si="58">SUM(N154+L154)</f>
        <v>68701.5</v>
      </c>
    </row>
    <row r="155" spans="1:19" s="57" customFormat="1" x14ac:dyDescent="0.25">
      <c r="A155" s="54">
        <v>3</v>
      </c>
      <c r="B155" s="58" t="s">
        <v>21</v>
      </c>
      <c r="C155" s="76">
        <f t="shared" si="56"/>
        <v>3537360.9499999997</v>
      </c>
      <c r="D155" s="76">
        <f>SUM(D156+D160+D190+D193+D195)</f>
        <v>111000</v>
      </c>
      <c r="E155" s="76">
        <f t="shared" ref="E155:O155" si="59">SUM(E156+E160+E190+E193+E195)</f>
        <v>2737035</v>
      </c>
      <c r="F155" s="76">
        <f t="shared" si="59"/>
        <v>150000</v>
      </c>
      <c r="G155" s="76">
        <f t="shared" si="59"/>
        <v>234036.95</v>
      </c>
      <c r="H155" s="76">
        <f t="shared" si="59"/>
        <v>25963.05</v>
      </c>
      <c r="I155" s="76">
        <f t="shared" si="59"/>
        <v>22068.590000000004</v>
      </c>
      <c r="J155" s="76">
        <f t="shared" si="59"/>
        <v>127055.86</v>
      </c>
      <c r="K155" s="76">
        <f t="shared" si="59"/>
        <v>66500</v>
      </c>
      <c r="L155" s="76">
        <f t="shared" si="59"/>
        <v>63701.5</v>
      </c>
      <c r="M155" s="76"/>
      <c r="N155" s="76">
        <f t="shared" si="59"/>
        <v>0</v>
      </c>
      <c r="O155" s="76">
        <f t="shared" si="59"/>
        <v>0</v>
      </c>
      <c r="P155" s="103">
        <f t="shared" ref="P155:P185" si="60">SUM(H155+G155)</f>
        <v>260000</v>
      </c>
      <c r="Q155" s="103">
        <f t="shared" ref="Q155:Q207" si="61">SUM(O155+K155)</f>
        <v>66500</v>
      </c>
      <c r="R155" s="103">
        <f t="shared" ref="R155:R207" si="62">SUM(I155+F155)</f>
        <v>172068.59</v>
      </c>
      <c r="S155" s="103">
        <f t="shared" si="58"/>
        <v>63701.5</v>
      </c>
    </row>
    <row r="156" spans="1:19" s="57" customFormat="1" x14ac:dyDescent="0.25">
      <c r="A156" s="54">
        <v>31</v>
      </c>
      <c r="B156" s="58" t="s">
        <v>22</v>
      </c>
      <c r="C156" s="76">
        <f t="shared" si="56"/>
        <v>3067485.4499999997</v>
      </c>
      <c r="D156" s="76">
        <f>SUM(D157:D159)</f>
        <v>0</v>
      </c>
      <c r="E156" s="76">
        <f>SUM(E157:E159)</f>
        <v>2683835</v>
      </c>
      <c r="F156" s="76">
        <f t="shared" ref="F156:O156" si="63">SUM(F157:F159)</f>
        <v>0</v>
      </c>
      <c r="G156" s="76">
        <f t="shared" si="63"/>
        <v>151836.95000000001</v>
      </c>
      <c r="H156" s="76">
        <f t="shared" si="63"/>
        <v>25396.799999999999</v>
      </c>
      <c r="I156" s="76">
        <f t="shared" si="63"/>
        <v>21587.280000000002</v>
      </c>
      <c r="J156" s="76">
        <f t="shared" si="63"/>
        <v>122327.92</v>
      </c>
      <c r="K156" s="76">
        <f t="shared" si="63"/>
        <v>0</v>
      </c>
      <c r="L156" s="76">
        <f t="shared" si="63"/>
        <v>62501.5</v>
      </c>
      <c r="M156" s="76"/>
      <c r="N156" s="76">
        <f t="shared" si="63"/>
        <v>0</v>
      </c>
      <c r="O156" s="76">
        <f t="shared" si="63"/>
        <v>0</v>
      </c>
      <c r="P156" s="103">
        <f t="shared" si="60"/>
        <v>177233.75</v>
      </c>
      <c r="Q156" s="103">
        <f t="shared" si="61"/>
        <v>0</v>
      </c>
      <c r="R156" s="103">
        <f t="shared" si="62"/>
        <v>21587.280000000002</v>
      </c>
      <c r="S156" s="103">
        <f t="shared" si="58"/>
        <v>62501.5</v>
      </c>
    </row>
    <row r="157" spans="1:19" x14ac:dyDescent="0.25">
      <c r="A157" s="62">
        <v>3111</v>
      </c>
      <c r="B157" s="60" t="s">
        <v>71</v>
      </c>
      <c r="C157" s="76">
        <f t="shared" si="56"/>
        <v>2565091.25</v>
      </c>
      <c r="D157" s="77">
        <v>0</v>
      </c>
      <c r="E157" s="77">
        <v>2247970</v>
      </c>
      <c r="F157" s="77">
        <v>0</v>
      </c>
      <c r="G157" s="63">
        <v>128500</v>
      </c>
      <c r="H157" s="77">
        <v>20801.25</v>
      </c>
      <c r="I157" s="63">
        <v>17681.060000000001</v>
      </c>
      <c r="J157" s="63">
        <v>100192.69</v>
      </c>
      <c r="K157" s="77">
        <v>0</v>
      </c>
      <c r="L157" s="77">
        <v>49946.25</v>
      </c>
      <c r="M157" s="77"/>
      <c r="N157" s="53">
        <v>0</v>
      </c>
      <c r="O157" s="77">
        <v>0</v>
      </c>
      <c r="P157" s="103">
        <f t="shared" si="60"/>
        <v>149301.25</v>
      </c>
      <c r="Q157" s="103">
        <f t="shared" si="61"/>
        <v>0</v>
      </c>
      <c r="R157" s="103">
        <f t="shared" si="62"/>
        <v>17681.060000000001</v>
      </c>
      <c r="S157" s="103">
        <f t="shared" si="58"/>
        <v>49946.25</v>
      </c>
    </row>
    <row r="158" spans="1:19" x14ac:dyDescent="0.25">
      <c r="A158" s="62">
        <v>3121</v>
      </c>
      <c r="B158" s="60" t="s">
        <v>72</v>
      </c>
      <c r="C158" s="76">
        <f t="shared" si="56"/>
        <v>88316.95</v>
      </c>
      <c r="D158" s="77">
        <v>0</v>
      </c>
      <c r="E158" s="77">
        <v>74000</v>
      </c>
      <c r="F158" s="77">
        <v>0</v>
      </c>
      <c r="G158" s="63">
        <v>2916.95</v>
      </c>
      <c r="H158" s="77">
        <v>1065</v>
      </c>
      <c r="I158" s="63">
        <v>905.25</v>
      </c>
      <c r="J158" s="63">
        <v>5129.75</v>
      </c>
      <c r="K158" s="77">
        <v>0</v>
      </c>
      <c r="L158" s="77">
        <v>4300</v>
      </c>
      <c r="M158" s="77"/>
      <c r="N158" s="53">
        <v>0</v>
      </c>
      <c r="O158" s="77">
        <v>0</v>
      </c>
      <c r="P158" s="103">
        <f t="shared" si="60"/>
        <v>3981.95</v>
      </c>
      <c r="Q158" s="103">
        <f t="shared" si="61"/>
        <v>0</v>
      </c>
      <c r="R158" s="103">
        <f t="shared" si="62"/>
        <v>905.25</v>
      </c>
      <c r="S158" s="103">
        <f t="shared" si="58"/>
        <v>4300</v>
      </c>
    </row>
    <row r="159" spans="1:19" x14ac:dyDescent="0.25">
      <c r="A159" s="62">
        <v>3133</v>
      </c>
      <c r="B159" s="60" t="s">
        <v>73</v>
      </c>
      <c r="C159" s="76">
        <f t="shared" si="56"/>
        <v>414077.24999999994</v>
      </c>
      <c r="D159" s="77">
        <v>0</v>
      </c>
      <c r="E159" s="77">
        <v>361865</v>
      </c>
      <c r="F159" s="77">
        <v>0</v>
      </c>
      <c r="G159" s="63">
        <v>20420</v>
      </c>
      <c r="H159" s="77">
        <v>3530.55</v>
      </c>
      <c r="I159" s="63">
        <v>3000.97</v>
      </c>
      <c r="J159" s="63">
        <v>17005.48</v>
      </c>
      <c r="K159" s="77">
        <v>0</v>
      </c>
      <c r="L159" s="77">
        <v>8255.25</v>
      </c>
      <c r="M159" s="77"/>
      <c r="N159" s="53">
        <v>0</v>
      </c>
      <c r="O159" s="77">
        <v>0</v>
      </c>
      <c r="P159" s="103">
        <f t="shared" si="60"/>
        <v>23950.55</v>
      </c>
      <c r="Q159" s="103">
        <f t="shared" si="61"/>
        <v>0</v>
      </c>
      <c r="R159" s="103">
        <f t="shared" si="62"/>
        <v>3000.97</v>
      </c>
      <c r="S159" s="103">
        <f t="shared" si="58"/>
        <v>8255.25</v>
      </c>
    </row>
    <row r="160" spans="1:19" s="57" customFormat="1" x14ac:dyDescent="0.25">
      <c r="A160" s="54">
        <v>32</v>
      </c>
      <c r="B160" s="58" t="s">
        <v>40</v>
      </c>
      <c r="C160" s="76">
        <f t="shared" si="56"/>
        <v>382875.5</v>
      </c>
      <c r="D160" s="76">
        <f>SUM(D161+D165+D172+D182+D183)</f>
        <v>109600</v>
      </c>
      <c r="E160" s="76">
        <f t="shared" ref="E160:O160" si="64">SUM(E161+E165+E172+E182+E183)</f>
        <v>49600</v>
      </c>
      <c r="F160" s="76">
        <f t="shared" si="64"/>
        <v>150000</v>
      </c>
      <c r="G160" s="76">
        <f t="shared" si="64"/>
        <v>200</v>
      </c>
      <c r="H160" s="76">
        <f t="shared" si="64"/>
        <v>566.25</v>
      </c>
      <c r="I160" s="76">
        <f t="shared" si="64"/>
        <v>481.31</v>
      </c>
      <c r="J160" s="76">
        <f t="shared" si="64"/>
        <v>4727.9400000000005</v>
      </c>
      <c r="K160" s="76">
        <f t="shared" si="64"/>
        <v>66500</v>
      </c>
      <c r="L160" s="76">
        <f t="shared" si="64"/>
        <v>1200</v>
      </c>
      <c r="M160" s="76"/>
      <c r="N160" s="76">
        <f t="shared" si="64"/>
        <v>0</v>
      </c>
      <c r="O160" s="76">
        <f t="shared" si="64"/>
        <v>0</v>
      </c>
      <c r="P160" s="103">
        <f t="shared" si="60"/>
        <v>766.25</v>
      </c>
      <c r="Q160" s="103">
        <f t="shared" si="61"/>
        <v>66500</v>
      </c>
      <c r="R160" s="103">
        <f t="shared" si="62"/>
        <v>150481.31</v>
      </c>
      <c r="S160" s="103">
        <f t="shared" si="58"/>
        <v>1200</v>
      </c>
    </row>
    <row r="161" spans="1:19" s="57" customFormat="1" x14ac:dyDescent="0.25">
      <c r="A161" s="54">
        <v>321</v>
      </c>
      <c r="B161" s="58" t="s">
        <v>106</v>
      </c>
      <c r="C161" s="76">
        <f t="shared" si="56"/>
        <v>53755</v>
      </c>
      <c r="D161" s="76">
        <f>SUM(D162:D164)</f>
        <v>9000</v>
      </c>
      <c r="E161" s="76">
        <f t="shared" ref="E161:O161" si="65">SUM(E162:E164)</f>
        <v>40000</v>
      </c>
      <c r="F161" s="76">
        <f t="shared" si="65"/>
        <v>0</v>
      </c>
      <c r="G161" s="76">
        <f t="shared" si="65"/>
        <v>0</v>
      </c>
      <c r="H161" s="76">
        <f t="shared" si="65"/>
        <v>536.25</v>
      </c>
      <c r="I161" s="76">
        <f t="shared" si="65"/>
        <v>455.81</v>
      </c>
      <c r="J161" s="76">
        <f t="shared" si="65"/>
        <v>2582.94</v>
      </c>
      <c r="K161" s="76">
        <f t="shared" si="65"/>
        <v>0</v>
      </c>
      <c r="L161" s="76">
        <f t="shared" si="65"/>
        <v>1180</v>
      </c>
      <c r="M161" s="76"/>
      <c r="N161" s="76">
        <f t="shared" si="65"/>
        <v>0</v>
      </c>
      <c r="O161" s="76">
        <f t="shared" si="65"/>
        <v>0</v>
      </c>
      <c r="P161" s="103">
        <f t="shared" si="60"/>
        <v>536.25</v>
      </c>
      <c r="Q161" s="103">
        <f t="shared" si="61"/>
        <v>0</v>
      </c>
      <c r="R161" s="103">
        <f t="shared" si="62"/>
        <v>455.81</v>
      </c>
      <c r="S161" s="103">
        <f t="shared" si="58"/>
        <v>1180</v>
      </c>
    </row>
    <row r="162" spans="1:19" s="57" customFormat="1" x14ac:dyDescent="0.25">
      <c r="A162" s="64">
        <v>3211</v>
      </c>
      <c r="B162" s="70" t="s">
        <v>74</v>
      </c>
      <c r="C162" s="76">
        <f t="shared" si="56"/>
        <v>9000</v>
      </c>
      <c r="D162" s="63">
        <v>9000</v>
      </c>
      <c r="E162" s="77">
        <v>0</v>
      </c>
      <c r="F162" s="77">
        <v>0</v>
      </c>
      <c r="G162" s="77">
        <v>0</v>
      </c>
      <c r="H162" s="77">
        <v>0</v>
      </c>
      <c r="I162" s="77">
        <v>0</v>
      </c>
      <c r="J162" s="77">
        <v>0</v>
      </c>
      <c r="K162" s="77">
        <v>0</v>
      </c>
      <c r="L162" s="77">
        <v>0</v>
      </c>
      <c r="M162" s="77"/>
      <c r="N162" s="53">
        <v>0</v>
      </c>
      <c r="O162" s="77">
        <v>0</v>
      </c>
      <c r="P162" s="103">
        <f t="shared" si="60"/>
        <v>0</v>
      </c>
      <c r="Q162" s="103">
        <f t="shared" si="61"/>
        <v>0</v>
      </c>
      <c r="R162" s="103">
        <f t="shared" si="62"/>
        <v>0</v>
      </c>
      <c r="S162" s="103">
        <f t="shared" si="58"/>
        <v>0</v>
      </c>
    </row>
    <row r="163" spans="1:19" s="57" customFormat="1" ht="12.75" customHeight="1" x14ac:dyDescent="0.25">
      <c r="A163" s="64">
        <v>3212</v>
      </c>
      <c r="B163" s="70" t="s">
        <v>75</v>
      </c>
      <c r="C163" s="76">
        <f t="shared" si="56"/>
        <v>44755</v>
      </c>
      <c r="D163" s="63">
        <v>0</v>
      </c>
      <c r="E163" s="77">
        <v>40000</v>
      </c>
      <c r="F163" s="77">
        <v>0</v>
      </c>
      <c r="G163" s="77">
        <v>0</v>
      </c>
      <c r="H163" s="77">
        <v>536.25</v>
      </c>
      <c r="I163" s="77">
        <v>455.81</v>
      </c>
      <c r="J163" s="77">
        <v>2582.94</v>
      </c>
      <c r="K163" s="77"/>
      <c r="L163" s="77">
        <v>1180</v>
      </c>
      <c r="M163" s="77"/>
      <c r="N163" s="53">
        <v>0</v>
      </c>
      <c r="O163" s="77">
        <v>0</v>
      </c>
      <c r="P163" s="103">
        <f t="shared" si="60"/>
        <v>536.25</v>
      </c>
      <c r="Q163" s="103">
        <f t="shared" si="61"/>
        <v>0</v>
      </c>
      <c r="R163" s="103">
        <f t="shared" si="62"/>
        <v>455.81</v>
      </c>
      <c r="S163" s="103">
        <f t="shared" si="58"/>
        <v>1180</v>
      </c>
    </row>
    <row r="164" spans="1:19" s="57" customFormat="1" ht="12.75" customHeight="1" x14ac:dyDescent="0.25">
      <c r="A164" s="64">
        <v>3213</v>
      </c>
      <c r="B164" s="70" t="s">
        <v>76</v>
      </c>
      <c r="C164" s="76">
        <f t="shared" si="56"/>
        <v>0</v>
      </c>
      <c r="D164" s="63">
        <v>0</v>
      </c>
      <c r="E164" s="77">
        <v>0</v>
      </c>
      <c r="F164" s="77">
        <v>0</v>
      </c>
      <c r="G164" s="77">
        <v>0</v>
      </c>
      <c r="H164" s="77">
        <v>0</v>
      </c>
      <c r="I164" s="77">
        <v>0</v>
      </c>
      <c r="J164" s="77">
        <v>0</v>
      </c>
      <c r="K164" s="77">
        <v>0</v>
      </c>
      <c r="L164" s="77">
        <v>0</v>
      </c>
      <c r="M164" s="77"/>
      <c r="N164" s="53">
        <v>0</v>
      </c>
      <c r="O164" s="77">
        <v>0</v>
      </c>
      <c r="P164" s="103">
        <f t="shared" si="60"/>
        <v>0</v>
      </c>
      <c r="Q164" s="103">
        <f t="shared" si="61"/>
        <v>0</v>
      </c>
      <c r="R164" s="103">
        <f t="shared" si="62"/>
        <v>0</v>
      </c>
      <c r="S164" s="103">
        <f t="shared" si="58"/>
        <v>0</v>
      </c>
    </row>
    <row r="165" spans="1:19" s="57" customFormat="1" ht="12.75" customHeight="1" x14ac:dyDescent="0.25">
      <c r="A165" s="65">
        <v>322</v>
      </c>
      <c r="B165" s="71" t="s">
        <v>118</v>
      </c>
      <c r="C165" s="76">
        <f t="shared" si="56"/>
        <v>271900</v>
      </c>
      <c r="D165" s="76">
        <f>SUM(D166:D171)</f>
        <v>53400</v>
      </c>
      <c r="E165" s="76">
        <f t="shared" ref="E165:O165" si="66">SUM(E166:E171)</f>
        <v>3500</v>
      </c>
      <c r="F165" s="76">
        <f t="shared" si="66"/>
        <v>150000</v>
      </c>
      <c r="G165" s="76">
        <f t="shared" si="66"/>
        <v>0</v>
      </c>
      <c r="H165" s="76">
        <f t="shared" si="66"/>
        <v>0</v>
      </c>
      <c r="I165" s="76">
        <f t="shared" si="66"/>
        <v>0</v>
      </c>
      <c r="J165" s="76">
        <f t="shared" si="66"/>
        <v>0</v>
      </c>
      <c r="K165" s="76">
        <f t="shared" si="66"/>
        <v>65000</v>
      </c>
      <c r="L165" s="76">
        <f t="shared" si="66"/>
        <v>0</v>
      </c>
      <c r="M165" s="76"/>
      <c r="N165" s="76">
        <f t="shared" si="66"/>
        <v>0</v>
      </c>
      <c r="O165" s="76">
        <f t="shared" si="66"/>
        <v>0</v>
      </c>
      <c r="P165" s="103">
        <f t="shared" si="60"/>
        <v>0</v>
      </c>
      <c r="Q165" s="103">
        <f t="shared" si="61"/>
        <v>65000</v>
      </c>
      <c r="R165" s="103">
        <f t="shared" si="62"/>
        <v>150000</v>
      </c>
      <c r="S165" s="103">
        <f t="shared" si="58"/>
        <v>0</v>
      </c>
    </row>
    <row r="166" spans="1:19" s="57" customFormat="1" ht="12.75" customHeight="1" x14ac:dyDescent="0.25">
      <c r="A166" s="64">
        <v>3221</v>
      </c>
      <c r="B166" s="70" t="s">
        <v>77</v>
      </c>
      <c r="C166" s="76">
        <f t="shared" si="56"/>
        <v>17900</v>
      </c>
      <c r="D166" s="63">
        <v>16400</v>
      </c>
      <c r="E166" s="77">
        <v>1500</v>
      </c>
      <c r="F166" s="77">
        <v>0</v>
      </c>
      <c r="G166" s="77">
        <v>0</v>
      </c>
      <c r="H166" s="77">
        <v>0</v>
      </c>
      <c r="I166" s="77">
        <v>0</v>
      </c>
      <c r="J166" s="77">
        <v>0</v>
      </c>
      <c r="K166" s="77">
        <v>0</v>
      </c>
      <c r="L166" s="77">
        <v>0</v>
      </c>
      <c r="M166" s="77"/>
      <c r="N166" s="53">
        <v>0</v>
      </c>
      <c r="O166" s="77">
        <v>0</v>
      </c>
      <c r="P166" s="103">
        <f t="shared" si="60"/>
        <v>0</v>
      </c>
      <c r="Q166" s="103">
        <f t="shared" si="61"/>
        <v>0</v>
      </c>
      <c r="R166" s="103">
        <f t="shared" si="62"/>
        <v>0</v>
      </c>
      <c r="S166" s="103">
        <f t="shared" si="58"/>
        <v>0</v>
      </c>
    </row>
    <row r="167" spans="1:19" s="57" customFormat="1" ht="12.75" customHeight="1" x14ac:dyDescent="0.25">
      <c r="A167" s="64">
        <v>3222</v>
      </c>
      <c r="B167" s="70" t="s">
        <v>78</v>
      </c>
      <c r="C167" s="76">
        <f t="shared" si="56"/>
        <v>217500</v>
      </c>
      <c r="D167" s="63">
        <v>1500</v>
      </c>
      <c r="E167" s="77">
        <v>1000</v>
      </c>
      <c r="F167" s="77">
        <v>150000</v>
      </c>
      <c r="G167" s="77">
        <v>0</v>
      </c>
      <c r="H167" s="77">
        <v>0</v>
      </c>
      <c r="I167" s="77">
        <v>0</v>
      </c>
      <c r="J167" s="77">
        <v>0</v>
      </c>
      <c r="K167" s="77">
        <v>65000</v>
      </c>
      <c r="L167" s="77">
        <v>0</v>
      </c>
      <c r="M167" s="77"/>
      <c r="N167" s="53">
        <v>0</v>
      </c>
      <c r="O167" s="77">
        <v>0</v>
      </c>
      <c r="P167" s="103">
        <f t="shared" si="60"/>
        <v>0</v>
      </c>
      <c r="Q167" s="103">
        <f t="shared" si="61"/>
        <v>65000</v>
      </c>
      <c r="R167" s="103">
        <f t="shared" si="62"/>
        <v>150000</v>
      </c>
      <c r="S167" s="103">
        <f t="shared" si="58"/>
        <v>0</v>
      </c>
    </row>
    <row r="168" spans="1:19" s="57" customFormat="1" ht="12.75" customHeight="1" x14ac:dyDescent="0.25">
      <c r="A168" s="64">
        <v>3223</v>
      </c>
      <c r="B168" s="70" t="s">
        <v>79</v>
      </c>
      <c r="C168" s="76">
        <f t="shared" si="56"/>
        <v>26000</v>
      </c>
      <c r="D168" s="63">
        <v>26000</v>
      </c>
      <c r="E168" s="76">
        <v>0</v>
      </c>
      <c r="F168" s="77">
        <v>0</v>
      </c>
      <c r="G168" s="77">
        <v>0</v>
      </c>
      <c r="H168" s="77">
        <v>0</v>
      </c>
      <c r="I168" s="77">
        <v>0</v>
      </c>
      <c r="J168" s="77">
        <v>0</v>
      </c>
      <c r="K168" s="77">
        <v>0</v>
      </c>
      <c r="L168" s="77">
        <v>0</v>
      </c>
      <c r="M168" s="77"/>
      <c r="N168" s="53">
        <v>0</v>
      </c>
      <c r="O168" s="77">
        <v>0</v>
      </c>
      <c r="P168" s="103">
        <f t="shared" si="60"/>
        <v>0</v>
      </c>
      <c r="Q168" s="103">
        <f t="shared" si="61"/>
        <v>0</v>
      </c>
      <c r="R168" s="103">
        <f t="shared" si="62"/>
        <v>0</v>
      </c>
      <c r="S168" s="103">
        <f t="shared" si="58"/>
        <v>0</v>
      </c>
    </row>
    <row r="169" spans="1:19" s="57" customFormat="1" ht="12.75" customHeight="1" x14ac:dyDescent="0.25">
      <c r="A169" s="64">
        <v>3224</v>
      </c>
      <c r="B169" s="70" t="s">
        <v>80</v>
      </c>
      <c r="C169" s="76">
        <f t="shared" si="56"/>
        <v>6000</v>
      </c>
      <c r="D169" s="63">
        <v>6000</v>
      </c>
      <c r="E169" s="76">
        <v>0</v>
      </c>
      <c r="F169" s="77">
        <v>0</v>
      </c>
      <c r="G169" s="77">
        <v>0</v>
      </c>
      <c r="H169" s="77">
        <v>0</v>
      </c>
      <c r="I169" s="77">
        <v>0</v>
      </c>
      <c r="J169" s="77">
        <v>0</v>
      </c>
      <c r="K169" s="77">
        <v>0</v>
      </c>
      <c r="L169" s="77">
        <v>0</v>
      </c>
      <c r="M169" s="77"/>
      <c r="N169" s="53">
        <v>0</v>
      </c>
      <c r="O169" s="77">
        <v>0</v>
      </c>
      <c r="P169" s="103">
        <f t="shared" si="60"/>
        <v>0</v>
      </c>
      <c r="Q169" s="103">
        <f t="shared" si="61"/>
        <v>0</v>
      </c>
      <c r="R169" s="103">
        <f t="shared" si="62"/>
        <v>0</v>
      </c>
      <c r="S169" s="103">
        <f t="shared" si="58"/>
        <v>0</v>
      </c>
    </row>
    <row r="170" spans="1:19" s="57" customFormat="1" x14ac:dyDescent="0.25">
      <c r="A170" s="64">
        <v>3225</v>
      </c>
      <c r="B170" s="70" t="s">
        <v>81</v>
      </c>
      <c r="C170" s="76">
        <f t="shared" si="56"/>
        <v>4000</v>
      </c>
      <c r="D170" s="63">
        <v>3000</v>
      </c>
      <c r="E170" s="77">
        <v>1000</v>
      </c>
      <c r="F170" s="77">
        <v>0</v>
      </c>
      <c r="G170" s="77">
        <v>0</v>
      </c>
      <c r="H170" s="77">
        <v>0</v>
      </c>
      <c r="I170" s="77">
        <v>0</v>
      </c>
      <c r="J170" s="77">
        <v>0</v>
      </c>
      <c r="K170" s="77">
        <v>0</v>
      </c>
      <c r="L170" s="77">
        <v>0</v>
      </c>
      <c r="M170" s="77"/>
      <c r="N170" s="53">
        <v>0</v>
      </c>
      <c r="O170" s="77">
        <v>0</v>
      </c>
      <c r="P170" s="103">
        <f t="shared" si="60"/>
        <v>0</v>
      </c>
      <c r="Q170" s="103">
        <f t="shared" si="61"/>
        <v>0</v>
      </c>
      <c r="R170" s="103">
        <f t="shared" si="62"/>
        <v>0</v>
      </c>
      <c r="S170" s="103">
        <f t="shared" si="58"/>
        <v>0</v>
      </c>
    </row>
    <row r="171" spans="1:19" s="57" customFormat="1" x14ac:dyDescent="0.25">
      <c r="A171" s="64">
        <v>3227</v>
      </c>
      <c r="B171" s="70" t="s">
        <v>82</v>
      </c>
      <c r="C171" s="76">
        <f t="shared" si="56"/>
        <v>500</v>
      </c>
      <c r="D171" s="63">
        <v>500</v>
      </c>
      <c r="E171" s="77">
        <v>0</v>
      </c>
      <c r="F171" s="77">
        <v>0</v>
      </c>
      <c r="G171" s="77">
        <v>0</v>
      </c>
      <c r="H171" s="77">
        <v>0</v>
      </c>
      <c r="I171" s="77">
        <v>0</v>
      </c>
      <c r="J171" s="77">
        <v>0</v>
      </c>
      <c r="K171" s="77">
        <v>0</v>
      </c>
      <c r="L171" s="77">
        <v>0</v>
      </c>
      <c r="M171" s="77"/>
      <c r="N171" s="53">
        <v>0</v>
      </c>
      <c r="O171" s="77">
        <v>0</v>
      </c>
      <c r="P171" s="103">
        <f t="shared" si="60"/>
        <v>0</v>
      </c>
      <c r="Q171" s="103">
        <f t="shared" si="61"/>
        <v>0</v>
      </c>
      <c r="R171" s="103">
        <f t="shared" si="62"/>
        <v>0</v>
      </c>
      <c r="S171" s="103">
        <f t="shared" si="58"/>
        <v>0</v>
      </c>
    </row>
    <row r="172" spans="1:19" s="57" customFormat="1" x14ac:dyDescent="0.25">
      <c r="A172" s="65">
        <v>323</v>
      </c>
      <c r="B172" s="71" t="s">
        <v>105</v>
      </c>
      <c r="C172" s="76">
        <f t="shared" si="56"/>
        <v>48749</v>
      </c>
      <c r="D172" s="76">
        <f>SUM(D173:D181)</f>
        <v>43249</v>
      </c>
      <c r="E172" s="76">
        <f t="shared" ref="E172:O172" si="67">SUM(E173:E181)</f>
        <v>2000</v>
      </c>
      <c r="F172" s="76">
        <f t="shared" si="67"/>
        <v>0</v>
      </c>
      <c r="G172" s="76">
        <f t="shared" si="67"/>
        <v>0</v>
      </c>
      <c r="H172" s="76">
        <f t="shared" si="67"/>
        <v>0</v>
      </c>
      <c r="I172" s="76">
        <f t="shared" si="67"/>
        <v>0</v>
      </c>
      <c r="J172" s="76">
        <f t="shared" si="67"/>
        <v>2000</v>
      </c>
      <c r="K172" s="76">
        <f t="shared" si="67"/>
        <v>1500</v>
      </c>
      <c r="L172" s="76">
        <f t="shared" si="67"/>
        <v>0</v>
      </c>
      <c r="M172" s="76"/>
      <c r="N172" s="76">
        <f t="shared" si="67"/>
        <v>0</v>
      </c>
      <c r="O172" s="76">
        <f t="shared" si="67"/>
        <v>0</v>
      </c>
      <c r="P172" s="103">
        <f t="shared" si="60"/>
        <v>0</v>
      </c>
      <c r="Q172" s="103">
        <f t="shared" si="61"/>
        <v>1500</v>
      </c>
      <c r="R172" s="103">
        <f t="shared" si="62"/>
        <v>0</v>
      </c>
      <c r="S172" s="103">
        <f t="shared" si="58"/>
        <v>0</v>
      </c>
    </row>
    <row r="173" spans="1:19" s="57" customFormat="1" x14ac:dyDescent="0.25">
      <c r="A173" s="64">
        <v>3231</v>
      </c>
      <c r="B173" s="70" t="s">
        <v>83</v>
      </c>
      <c r="C173" s="76">
        <f t="shared" si="56"/>
        <v>10500</v>
      </c>
      <c r="D173" s="63">
        <v>9000</v>
      </c>
      <c r="E173" s="77">
        <v>0</v>
      </c>
      <c r="F173" s="77">
        <v>0</v>
      </c>
      <c r="G173" s="77">
        <v>0</v>
      </c>
      <c r="H173" s="77">
        <v>0</v>
      </c>
      <c r="I173" s="77">
        <v>0</v>
      </c>
      <c r="J173" s="77">
        <v>0</v>
      </c>
      <c r="K173" s="77">
        <v>1500</v>
      </c>
      <c r="L173" s="77">
        <v>0</v>
      </c>
      <c r="M173" s="77"/>
      <c r="N173" s="53">
        <v>0</v>
      </c>
      <c r="O173" s="77">
        <v>0</v>
      </c>
      <c r="P173" s="103">
        <f t="shared" si="60"/>
        <v>0</v>
      </c>
      <c r="Q173" s="103">
        <f t="shared" si="61"/>
        <v>1500</v>
      </c>
      <c r="R173" s="103">
        <f t="shared" si="62"/>
        <v>0</v>
      </c>
      <c r="S173" s="103">
        <f t="shared" si="58"/>
        <v>0</v>
      </c>
    </row>
    <row r="174" spans="1:19" s="57" customFormat="1" x14ac:dyDescent="0.25">
      <c r="A174" s="64">
        <v>3232</v>
      </c>
      <c r="B174" s="70" t="s">
        <v>84</v>
      </c>
      <c r="C174" s="76">
        <f t="shared" si="56"/>
        <v>9000</v>
      </c>
      <c r="D174" s="63">
        <v>9000</v>
      </c>
      <c r="E174" s="77">
        <v>0</v>
      </c>
      <c r="F174" s="77">
        <v>0</v>
      </c>
      <c r="G174" s="77">
        <v>0</v>
      </c>
      <c r="H174" s="77">
        <v>0</v>
      </c>
      <c r="I174" s="77">
        <v>0</v>
      </c>
      <c r="J174" s="77">
        <v>0</v>
      </c>
      <c r="K174" s="77">
        <v>0</v>
      </c>
      <c r="L174" s="77">
        <v>0</v>
      </c>
      <c r="M174" s="77"/>
      <c r="N174" s="53">
        <v>0</v>
      </c>
      <c r="O174" s="77">
        <v>0</v>
      </c>
      <c r="P174" s="103">
        <f t="shared" si="60"/>
        <v>0</v>
      </c>
      <c r="Q174" s="103">
        <f t="shared" si="61"/>
        <v>0</v>
      </c>
      <c r="R174" s="103">
        <f t="shared" si="62"/>
        <v>0</v>
      </c>
      <c r="S174" s="103">
        <f t="shared" si="58"/>
        <v>0</v>
      </c>
    </row>
    <row r="175" spans="1:19" s="57" customFormat="1" x14ac:dyDescent="0.25">
      <c r="A175" s="64">
        <v>3233</v>
      </c>
      <c r="B175" s="70" t="s">
        <v>85</v>
      </c>
      <c r="C175" s="76">
        <f t="shared" si="56"/>
        <v>1000</v>
      </c>
      <c r="D175" s="63">
        <v>500</v>
      </c>
      <c r="E175" s="77">
        <v>0</v>
      </c>
      <c r="F175" s="77">
        <v>0</v>
      </c>
      <c r="G175" s="77">
        <v>0</v>
      </c>
      <c r="H175" s="77">
        <v>0</v>
      </c>
      <c r="I175" s="77">
        <v>0</v>
      </c>
      <c r="J175" s="77">
        <v>500</v>
      </c>
      <c r="K175" s="77">
        <v>0</v>
      </c>
      <c r="L175" s="77">
        <v>0</v>
      </c>
      <c r="M175" s="77"/>
      <c r="N175" s="53">
        <v>0</v>
      </c>
      <c r="O175" s="77">
        <v>0</v>
      </c>
      <c r="P175" s="103">
        <f t="shared" si="60"/>
        <v>0</v>
      </c>
      <c r="Q175" s="103">
        <f t="shared" si="61"/>
        <v>0</v>
      </c>
      <c r="R175" s="103">
        <f t="shared" si="62"/>
        <v>0</v>
      </c>
      <c r="S175" s="103">
        <f t="shared" si="58"/>
        <v>0</v>
      </c>
    </row>
    <row r="176" spans="1:19" s="57" customFormat="1" x14ac:dyDescent="0.25">
      <c r="A176" s="64">
        <v>3234</v>
      </c>
      <c r="B176" s="70" t="s">
        <v>86</v>
      </c>
      <c r="C176" s="76">
        <f t="shared" si="56"/>
        <v>8000</v>
      </c>
      <c r="D176" s="63">
        <v>8000</v>
      </c>
      <c r="E176" s="77">
        <v>0</v>
      </c>
      <c r="F176" s="77">
        <v>0</v>
      </c>
      <c r="G176" s="77">
        <v>0</v>
      </c>
      <c r="H176" s="77">
        <v>0</v>
      </c>
      <c r="I176" s="77">
        <v>0</v>
      </c>
      <c r="J176" s="77">
        <v>0</v>
      </c>
      <c r="K176" s="77">
        <v>0</v>
      </c>
      <c r="L176" s="77">
        <v>0</v>
      </c>
      <c r="M176" s="77"/>
      <c r="N176" s="53">
        <v>0</v>
      </c>
      <c r="O176" s="77">
        <v>0</v>
      </c>
      <c r="P176" s="103">
        <f t="shared" si="60"/>
        <v>0</v>
      </c>
      <c r="Q176" s="103">
        <f t="shared" si="61"/>
        <v>0</v>
      </c>
      <c r="R176" s="103">
        <f t="shared" si="62"/>
        <v>0</v>
      </c>
      <c r="S176" s="103">
        <f t="shared" si="58"/>
        <v>0</v>
      </c>
    </row>
    <row r="177" spans="1:19" s="57" customFormat="1" x14ac:dyDescent="0.25">
      <c r="A177" s="64">
        <v>3235</v>
      </c>
      <c r="B177" s="70" t="s">
        <v>87</v>
      </c>
      <c r="C177" s="76">
        <f t="shared" si="56"/>
        <v>4000</v>
      </c>
      <c r="D177" s="63">
        <v>4000</v>
      </c>
      <c r="E177" s="77">
        <v>0</v>
      </c>
      <c r="F177" s="77">
        <v>0</v>
      </c>
      <c r="G177" s="77">
        <v>0</v>
      </c>
      <c r="H177" s="77">
        <v>0</v>
      </c>
      <c r="I177" s="77">
        <v>0</v>
      </c>
      <c r="J177" s="77">
        <v>0</v>
      </c>
      <c r="K177" s="77">
        <v>0</v>
      </c>
      <c r="L177" s="77">
        <v>0</v>
      </c>
      <c r="M177" s="77"/>
      <c r="N177" s="53">
        <v>0</v>
      </c>
      <c r="O177" s="77">
        <v>0</v>
      </c>
      <c r="P177" s="103">
        <f t="shared" si="60"/>
        <v>0</v>
      </c>
      <c r="Q177" s="103">
        <f t="shared" si="61"/>
        <v>0</v>
      </c>
      <c r="R177" s="103">
        <f t="shared" si="62"/>
        <v>0</v>
      </c>
      <c r="S177" s="103">
        <f t="shared" si="58"/>
        <v>0</v>
      </c>
    </row>
    <row r="178" spans="1:19" s="57" customFormat="1" x14ac:dyDescent="0.25">
      <c r="A178" s="64">
        <v>3236</v>
      </c>
      <c r="B178" s="70" t="s">
        <v>88</v>
      </c>
      <c r="C178" s="76">
        <f t="shared" si="56"/>
        <v>6249</v>
      </c>
      <c r="D178" s="63">
        <v>3749</v>
      </c>
      <c r="E178" s="77">
        <v>2000</v>
      </c>
      <c r="F178" s="77">
        <v>0</v>
      </c>
      <c r="G178" s="77">
        <v>0</v>
      </c>
      <c r="H178" s="77">
        <v>0</v>
      </c>
      <c r="I178" s="77">
        <v>0</v>
      </c>
      <c r="J178" s="77">
        <v>500</v>
      </c>
      <c r="K178" s="77">
        <v>0</v>
      </c>
      <c r="L178" s="77">
        <v>0</v>
      </c>
      <c r="M178" s="77"/>
      <c r="N178" s="53">
        <v>0</v>
      </c>
      <c r="O178" s="77">
        <v>0</v>
      </c>
      <c r="P178" s="103">
        <f t="shared" si="60"/>
        <v>0</v>
      </c>
      <c r="Q178" s="103">
        <f t="shared" si="61"/>
        <v>0</v>
      </c>
      <c r="R178" s="103">
        <f t="shared" si="62"/>
        <v>0</v>
      </c>
      <c r="S178" s="103">
        <f t="shared" si="58"/>
        <v>0</v>
      </c>
    </row>
    <row r="179" spans="1:19" s="57" customFormat="1" x14ac:dyDescent="0.25">
      <c r="A179" s="64">
        <v>3237</v>
      </c>
      <c r="B179" s="70" t="s">
        <v>89</v>
      </c>
      <c r="C179" s="76">
        <f t="shared" si="56"/>
        <v>4000</v>
      </c>
      <c r="D179" s="63">
        <v>3000</v>
      </c>
      <c r="E179" s="77">
        <v>0</v>
      </c>
      <c r="F179" s="77">
        <v>0</v>
      </c>
      <c r="G179" s="77">
        <v>0</v>
      </c>
      <c r="H179" s="77">
        <v>0</v>
      </c>
      <c r="I179" s="77">
        <v>0</v>
      </c>
      <c r="J179" s="77">
        <v>1000</v>
      </c>
      <c r="K179" s="77">
        <v>0</v>
      </c>
      <c r="L179" s="77">
        <v>0</v>
      </c>
      <c r="M179" s="77"/>
      <c r="N179" s="53">
        <v>0</v>
      </c>
      <c r="O179" s="77">
        <v>0</v>
      </c>
      <c r="P179" s="103">
        <f t="shared" si="60"/>
        <v>0</v>
      </c>
      <c r="Q179" s="103">
        <f t="shared" si="61"/>
        <v>0</v>
      </c>
      <c r="R179" s="103">
        <f t="shared" si="62"/>
        <v>0</v>
      </c>
      <c r="S179" s="103">
        <f t="shared" si="58"/>
        <v>0</v>
      </c>
    </row>
    <row r="180" spans="1:19" s="57" customFormat="1" x14ac:dyDescent="0.25">
      <c r="A180" s="64">
        <v>3238</v>
      </c>
      <c r="B180" s="70" t="s">
        <v>90</v>
      </c>
      <c r="C180" s="76">
        <f t="shared" si="56"/>
        <v>4000</v>
      </c>
      <c r="D180" s="63">
        <v>4000</v>
      </c>
      <c r="E180" s="77">
        <v>0</v>
      </c>
      <c r="F180" s="77">
        <v>0</v>
      </c>
      <c r="G180" s="77">
        <v>0</v>
      </c>
      <c r="H180" s="77">
        <v>0</v>
      </c>
      <c r="I180" s="77">
        <v>0</v>
      </c>
      <c r="J180" s="77">
        <v>0</v>
      </c>
      <c r="K180" s="77">
        <v>0</v>
      </c>
      <c r="L180" s="77">
        <v>0</v>
      </c>
      <c r="M180" s="77"/>
      <c r="N180" s="53">
        <v>0</v>
      </c>
      <c r="O180" s="77">
        <v>0</v>
      </c>
      <c r="P180" s="103">
        <f t="shared" si="60"/>
        <v>0</v>
      </c>
      <c r="Q180" s="103">
        <f t="shared" si="61"/>
        <v>0</v>
      </c>
      <c r="R180" s="103">
        <f t="shared" si="62"/>
        <v>0</v>
      </c>
      <c r="S180" s="103">
        <f t="shared" si="58"/>
        <v>0</v>
      </c>
    </row>
    <row r="181" spans="1:19" s="57" customFormat="1" x14ac:dyDescent="0.25">
      <c r="A181" s="64">
        <v>3239</v>
      </c>
      <c r="B181" s="70" t="s">
        <v>91</v>
      </c>
      <c r="C181" s="76">
        <f t="shared" si="56"/>
        <v>2000</v>
      </c>
      <c r="D181" s="63">
        <v>2000</v>
      </c>
      <c r="E181" s="77">
        <v>0</v>
      </c>
      <c r="F181" s="77">
        <v>0</v>
      </c>
      <c r="G181" s="77">
        <v>0</v>
      </c>
      <c r="H181" s="77">
        <v>0</v>
      </c>
      <c r="I181" s="77">
        <v>0</v>
      </c>
      <c r="J181" s="77">
        <v>0</v>
      </c>
      <c r="K181" s="77">
        <v>0</v>
      </c>
      <c r="L181" s="77">
        <v>0</v>
      </c>
      <c r="M181" s="77"/>
      <c r="N181" s="53">
        <v>0</v>
      </c>
      <c r="O181" s="77">
        <v>0</v>
      </c>
      <c r="P181" s="103">
        <f t="shared" si="60"/>
        <v>0</v>
      </c>
      <c r="Q181" s="103">
        <f t="shared" si="61"/>
        <v>0</v>
      </c>
      <c r="R181" s="103">
        <f t="shared" si="62"/>
        <v>0</v>
      </c>
      <c r="S181" s="103">
        <f t="shared" si="58"/>
        <v>0</v>
      </c>
    </row>
    <row r="182" spans="1:19" s="57" customFormat="1" ht="12.75" customHeight="1" x14ac:dyDescent="0.25">
      <c r="A182" s="65">
        <v>324</v>
      </c>
      <c r="B182" s="71" t="s">
        <v>92</v>
      </c>
      <c r="C182" s="76">
        <f t="shared" si="56"/>
        <v>0</v>
      </c>
      <c r="D182" s="76">
        <v>0</v>
      </c>
      <c r="E182" s="76">
        <v>0</v>
      </c>
      <c r="F182" s="76">
        <v>0</v>
      </c>
      <c r="G182" s="76">
        <v>0</v>
      </c>
      <c r="H182" s="76">
        <v>0</v>
      </c>
      <c r="I182" s="76">
        <v>0</v>
      </c>
      <c r="J182" s="76">
        <v>0</v>
      </c>
      <c r="K182" s="76">
        <v>0</v>
      </c>
      <c r="L182" s="76">
        <v>0</v>
      </c>
      <c r="M182" s="76"/>
      <c r="N182" s="76">
        <v>0</v>
      </c>
      <c r="O182" s="76">
        <v>0</v>
      </c>
      <c r="P182" s="103">
        <f t="shared" si="60"/>
        <v>0</v>
      </c>
      <c r="Q182" s="103">
        <f t="shared" si="61"/>
        <v>0</v>
      </c>
      <c r="R182" s="103">
        <f t="shared" si="62"/>
        <v>0</v>
      </c>
      <c r="S182" s="103">
        <f t="shared" si="58"/>
        <v>0</v>
      </c>
    </row>
    <row r="183" spans="1:19" s="57" customFormat="1" x14ac:dyDescent="0.25">
      <c r="A183" s="65">
        <v>329</v>
      </c>
      <c r="B183" s="66" t="s">
        <v>98</v>
      </c>
      <c r="C183" s="76">
        <f t="shared" si="56"/>
        <v>8471.5</v>
      </c>
      <c r="D183" s="76">
        <f>SUM(D184:D189)</f>
        <v>3951</v>
      </c>
      <c r="E183" s="76">
        <f t="shared" ref="E183:O183" si="68">SUM(E184:E189)</f>
        <v>4100</v>
      </c>
      <c r="F183" s="76">
        <f t="shared" si="68"/>
        <v>0</v>
      </c>
      <c r="G183" s="76">
        <f t="shared" si="68"/>
        <v>200</v>
      </c>
      <c r="H183" s="76">
        <f t="shared" si="68"/>
        <v>30</v>
      </c>
      <c r="I183" s="76">
        <f t="shared" si="68"/>
        <v>25.5</v>
      </c>
      <c r="J183" s="76">
        <f t="shared" si="68"/>
        <v>145</v>
      </c>
      <c r="K183" s="76">
        <f t="shared" si="68"/>
        <v>0</v>
      </c>
      <c r="L183" s="76">
        <f t="shared" si="68"/>
        <v>20</v>
      </c>
      <c r="M183" s="76"/>
      <c r="N183" s="76">
        <f t="shared" si="68"/>
        <v>0</v>
      </c>
      <c r="O183" s="76">
        <f t="shared" si="68"/>
        <v>0</v>
      </c>
      <c r="P183" s="103">
        <f t="shared" si="60"/>
        <v>230</v>
      </c>
      <c r="Q183" s="103">
        <f t="shared" si="61"/>
        <v>0</v>
      </c>
      <c r="R183" s="103">
        <f t="shared" si="62"/>
        <v>25.5</v>
      </c>
      <c r="S183" s="103">
        <f t="shared" si="58"/>
        <v>20</v>
      </c>
    </row>
    <row r="184" spans="1:19" s="57" customFormat="1" x14ac:dyDescent="0.25">
      <c r="A184" s="64">
        <v>3292</v>
      </c>
      <c r="B184" s="70" t="s">
        <v>93</v>
      </c>
      <c r="C184" s="76">
        <f t="shared" si="56"/>
        <v>1470.5</v>
      </c>
      <c r="D184" s="63">
        <v>1050</v>
      </c>
      <c r="E184" s="77">
        <v>0</v>
      </c>
      <c r="F184" s="77">
        <v>0</v>
      </c>
      <c r="G184" s="77">
        <v>200</v>
      </c>
      <c r="H184" s="77">
        <v>30</v>
      </c>
      <c r="I184" s="77">
        <v>25.5</v>
      </c>
      <c r="J184" s="77">
        <v>145</v>
      </c>
      <c r="K184" s="77">
        <v>0</v>
      </c>
      <c r="L184" s="77">
        <v>20</v>
      </c>
      <c r="M184" s="77"/>
      <c r="N184" s="53">
        <v>0</v>
      </c>
      <c r="O184" s="77">
        <v>0</v>
      </c>
      <c r="P184" s="103">
        <f t="shared" si="60"/>
        <v>230</v>
      </c>
      <c r="Q184" s="103">
        <f t="shared" si="61"/>
        <v>0</v>
      </c>
      <c r="R184" s="103">
        <f t="shared" si="62"/>
        <v>25.5</v>
      </c>
      <c r="S184" s="103">
        <f t="shared" si="58"/>
        <v>20</v>
      </c>
    </row>
    <row r="185" spans="1:19" x14ac:dyDescent="0.25">
      <c r="A185" s="64">
        <v>3293</v>
      </c>
      <c r="B185" s="70" t="s">
        <v>94</v>
      </c>
      <c r="C185" s="76">
        <f t="shared" si="56"/>
        <v>1500</v>
      </c>
      <c r="D185" s="63">
        <v>1500</v>
      </c>
      <c r="E185" s="77">
        <v>0</v>
      </c>
      <c r="F185" s="77">
        <v>0</v>
      </c>
      <c r="G185" s="77">
        <v>0</v>
      </c>
      <c r="H185" s="77">
        <v>0</v>
      </c>
      <c r="I185" s="77">
        <v>0</v>
      </c>
      <c r="J185" s="77">
        <v>0</v>
      </c>
      <c r="K185" s="77">
        <v>0</v>
      </c>
      <c r="L185" s="77">
        <v>0</v>
      </c>
      <c r="M185" s="77"/>
      <c r="N185" s="53">
        <v>0</v>
      </c>
      <c r="O185" s="77">
        <v>0</v>
      </c>
      <c r="P185" s="103">
        <f t="shared" si="60"/>
        <v>0</v>
      </c>
      <c r="Q185" s="103">
        <f t="shared" si="61"/>
        <v>0</v>
      </c>
      <c r="R185" s="103">
        <f t="shared" si="62"/>
        <v>0</v>
      </c>
      <c r="S185" s="103">
        <f t="shared" si="58"/>
        <v>0</v>
      </c>
    </row>
    <row r="186" spans="1:19" x14ac:dyDescent="0.25">
      <c r="A186" s="64">
        <v>3294</v>
      </c>
      <c r="B186" s="70" t="s">
        <v>95</v>
      </c>
      <c r="C186" s="76">
        <f t="shared" ref="C186:C207" si="69">SUM(D186:O186)</f>
        <v>250</v>
      </c>
      <c r="D186" s="63">
        <v>250</v>
      </c>
      <c r="E186" s="77">
        <v>0</v>
      </c>
      <c r="F186" s="77">
        <v>0</v>
      </c>
      <c r="G186" s="77">
        <v>0</v>
      </c>
      <c r="H186" s="77">
        <v>0</v>
      </c>
      <c r="I186" s="77">
        <v>0</v>
      </c>
      <c r="J186" s="77">
        <v>0</v>
      </c>
      <c r="K186" s="77">
        <v>0</v>
      </c>
      <c r="L186" s="77">
        <v>0</v>
      </c>
      <c r="M186" s="77"/>
      <c r="N186" s="53">
        <v>0</v>
      </c>
      <c r="O186" s="77">
        <v>0</v>
      </c>
      <c r="P186" s="103">
        <f t="shared" ref="P186:P207" si="70">SUM(H186+G186)</f>
        <v>0</v>
      </c>
      <c r="Q186" s="103">
        <f t="shared" si="61"/>
        <v>0</v>
      </c>
      <c r="R186" s="103">
        <f t="shared" si="62"/>
        <v>0</v>
      </c>
      <c r="S186" s="103">
        <f t="shared" ref="S186:S207" si="71">SUM(N186+L186)</f>
        <v>0</v>
      </c>
    </row>
    <row r="187" spans="1:19" x14ac:dyDescent="0.25">
      <c r="A187" s="64">
        <v>3295</v>
      </c>
      <c r="B187" s="70" t="s">
        <v>96</v>
      </c>
      <c r="C187" s="76">
        <f t="shared" si="69"/>
        <v>3950</v>
      </c>
      <c r="D187" s="63">
        <v>150</v>
      </c>
      <c r="E187" s="77">
        <v>3800</v>
      </c>
      <c r="F187" s="77">
        <v>0</v>
      </c>
      <c r="G187" s="77">
        <v>0</v>
      </c>
      <c r="H187" s="77">
        <v>0</v>
      </c>
      <c r="I187" s="77">
        <v>0</v>
      </c>
      <c r="J187" s="77">
        <v>0</v>
      </c>
      <c r="K187" s="77">
        <v>0</v>
      </c>
      <c r="L187" s="77">
        <v>0</v>
      </c>
      <c r="M187" s="77"/>
      <c r="N187" s="53">
        <v>0</v>
      </c>
      <c r="O187" s="77">
        <v>0</v>
      </c>
      <c r="P187" s="103">
        <f t="shared" si="70"/>
        <v>0</v>
      </c>
      <c r="Q187" s="103">
        <f t="shared" si="61"/>
        <v>0</v>
      </c>
      <c r="R187" s="103">
        <f t="shared" si="62"/>
        <v>0</v>
      </c>
      <c r="S187" s="103">
        <f t="shared" si="71"/>
        <v>0</v>
      </c>
    </row>
    <row r="188" spans="1:19" x14ac:dyDescent="0.25">
      <c r="A188" s="64">
        <v>3296</v>
      </c>
      <c r="B188" s="70" t="s">
        <v>97</v>
      </c>
      <c r="C188" s="76">
        <f t="shared" si="69"/>
        <v>301</v>
      </c>
      <c r="D188" s="63">
        <v>1</v>
      </c>
      <c r="E188" s="77">
        <v>300</v>
      </c>
      <c r="F188" s="77">
        <v>0</v>
      </c>
      <c r="G188" s="77">
        <v>0</v>
      </c>
      <c r="H188" s="77">
        <v>0</v>
      </c>
      <c r="I188" s="77">
        <v>0</v>
      </c>
      <c r="J188" s="77">
        <v>0</v>
      </c>
      <c r="K188" s="77">
        <v>0</v>
      </c>
      <c r="L188" s="77">
        <v>0</v>
      </c>
      <c r="M188" s="77"/>
      <c r="N188" s="53">
        <v>0</v>
      </c>
      <c r="O188" s="77">
        <v>0</v>
      </c>
      <c r="P188" s="103">
        <f t="shared" si="70"/>
        <v>0</v>
      </c>
      <c r="Q188" s="103">
        <f t="shared" si="61"/>
        <v>0</v>
      </c>
      <c r="R188" s="103">
        <f t="shared" si="62"/>
        <v>0</v>
      </c>
      <c r="S188" s="103">
        <f t="shared" si="71"/>
        <v>0</v>
      </c>
    </row>
    <row r="189" spans="1:19" x14ac:dyDescent="0.25">
      <c r="A189" s="64">
        <v>3299</v>
      </c>
      <c r="B189" s="70" t="s">
        <v>98</v>
      </c>
      <c r="C189" s="76">
        <f t="shared" si="69"/>
        <v>1000</v>
      </c>
      <c r="D189" s="63">
        <v>1000</v>
      </c>
      <c r="E189" s="77">
        <v>0</v>
      </c>
      <c r="F189" s="77">
        <v>0</v>
      </c>
      <c r="G189" s="77">
        <v>0</v>
      </c>
      <c r="H189" s="77">
        <v>0</v>
      </c>
      <c r="I189" s="77">
        <v>0</v>
      </c>
      <c r="J189" s="77">
        <v>0</v>
      </c>
      <c r="K189" s="77">
        <v>0</v>
      </c>
      <c r="L189" s="77">
        <v>0</v>
      </c>
      <c r="M189" s="77"/>
      <c r="N189" s="53">
        <v>0</v>
      </c>
      <c r="O189" s="77">
        <v>0</v>
      </c>
      <c r="P189" s="103">
        <f t="shared" si="70"/>
        <v>0</v>
      </c>
      <c r="Q189" s="103">
        <f t="shared" si="61"/>
        <v>0</v>
      </c>
      <c r="R189" s="103">
        <f t="shared" si="62"/>
        <v>0</v>
      </c>
      <c r="S189" s="103">
        <f t="shared" si="71"/>
        <v>0</v>
      </c>
    </row>
    <row r="190" spans="1:19" s="57" customFormat="1" x14ac:dyDescent="0.25">
      <c r="A190" s="54">
        <v>34</v>
      </c>
      <c r="B190" s="58" t="s">
        <v>99</v>
      </c>
      <c r="C190" s="76">
        <f t="shared" si="69"/>
        <v>1450</v>
      </c>
      <c r="D190" s="76">
        <f>D191</f>
        <v>1400</v>
      </c>
      <c r="E190" s="76">
        <f t="shared" ref="E190:O191" si="72">E191</f>
        <v>50</v>
      </c>
      <c r="F190" s="76">
        <f t="shared" si="72"/>
        <v>0</v>
      </c>
      <c r="G190" s="76">
        <f t="shared" si="72"/>
        <v>0</v>
      </c>
      <c r="H190" s="76">
        <f t="shared" si="72"/>
        <v>0</v>
      </c>
      <c r="I190" s="76">
        <f t="shared" si="72"/>
        <v>0</v>
      </c>
      <c r="J190" s="76">
        <f t="shared" si="72"/>
        <v>0</v>
      </c>
      <c r="K190" s="76">
        <f t="shared" si="72"/>
        <v>0</v>
      </c>
      <c r="L190" s="76">
        <f t="shared" si="72"/>
        <v>0</v>
      </c>
      <c r="M190" s="76"/>
      <c r="N190" s="76">
        <f t="shared" si="72"/>
        <v>0</v>
      </c>
      <c r="O190" s="76">
        <f t="shared" si="72"/>
        <v>0</v>
      </c>
      <c r="P190" s="103">
        <f t="shared" si="70"/>
        <v>0</v>
      </c>
      <c r="Q190" s="103">
        <f t="shared" si="61"/>
        <v>0</v>
      </c>
      <c r="R190" s="103">
        <f t="shared" si="62"/>
        <v>0</v>
      </c>
      <c r="S190" s="103">
        <f t="shared" si="71"/>
        <v>0</v>
      </c>
    </row>
    <row r="191" spans="1:19" x14ac:dyDescent="0.25">
      <c r="A191" s="62">
        <v>343</v>
      </c>
      <c r="B191" s="60" t="s">
        <v>100</v>
      </c>
      <c r="C191" s="76">
        <f t="shared" si="69"/>
        <v>1450</v>
      </c>
      <c r="D191" s="76">
        <f>D192</f>
        <v>1400</v>
      </c>
      <c r="E191" s="76">
        <f t="shared" si="72"/>
        <v>50</v>
      </c>
      <c r="F191" s="76">
        <f t="shared" si="72"/>
        <v>0</v>
      </c>
      <c r="G191" s="76">
        <f t="shared" si="72"/>
        <v>0</v>
      </c>
      <c r="H191" s="76">
        <f t="shared" si="72"/>
        <v>0</v>
      </c>
      <c r="I191" s="76">
        <f t="shared" si="72"/>
        <v>0</v>
      </c>
      <c r="J191" s="76">
        <f t="shared" si="72"/>
        <v>0</v>
      </c>
      <c r="K191" s="76">
        <f t="shared" si="72"/>
        <v>0</v>
      </c>
      <c r="L191" s="76">
        <f t="shared" si="72"/>
        <v>0</v>
      </c>
      <c r="M191" s="76"/>
      <c r="N191" s="76">
        <f t="shared" si="72"/>
        <v>0</v>
      </c>
      <c r="O191" s="76">
        <f t="shared" si="72"/>
        <v>0</v>
      </c>
      <c r="P191" s="103">
        <f t="shared" si="70"/>
        <v>0</v>
      </c>
      <c r="Q191" s="103">
        <f t="shared" si="61"/>
        <v>0</v>
      </c>
      <c r="R191" s="103">
        <f t="shared" si="62"/>
        <v>0</v>
      </c>
      <c r="S191" s="103">
        <f t="shared" si="71"/>
        <v>0</v>
      </c>
    </row>
    <row r="192" spans="1:19" x14ac:dyDescent="0.25">
      <c r="A192" s="64">
        <v>3431</v>
      </c>
      <c r="B192" s="72" t="s">
        <v>101</v>
      </c>
      <c r="C192" s="76">
        <f t="shared" si="69"/>
        <v>1450</v>
      </c>
      <c r="D192" s="77">
        <v>1400</v>
      </c>
      <c r="E192" s="77">
        <v>50</v>
      </c>
      <c r="F192" s="77">
        <v>0</v>
      </c>
      <c r="G192" s="77">
        <v>0</v>
      </c>
      <c r="H192" s="77">
        <v>0</v>
      </c>
      <c r="I192" s="77">
        <v>0</v>
      </c>
      <c r="J192" s="77">
        <v>0</v>
      </c>
      <c r="K192" s="77">
        <v>0</v>
      </c>
      <c r="L192" s="77">
        <v>0</v>
      </c>
      <c r="M192" s="77"/>
      <c r="N192" s="53">
        <v>0</v>
      </c>
      <c r="O192" s="77">
        <v>0</v>
      </c>
      <c r="P192" s="103">
        <f t="shared" si="70"/>
        <v>0</v>
      </c>
      <c r="Q192" s="103">
        <f t="shared" si="61"/>
        <v>0</v>
      </c>
      <c r="R192" s="103">
        <f t="shared" si="62"/>
        <v>0</v>
      </c>
      <c r="S192" s="103">
        <f t="shared" si="71"/>
        <v>0</v>
      </c>
    </row>
    <row r="193" spans="1:19" x14ac:dyDescent="0.25">
      <c r="A193" s="65">
        <v>37</v>
      </c>
      <c r="B193" s="133" t="s">
        <v>162</v>
      </c>
      <c r="C193" s="76">
        <f t="shared" si="69"/>
        <v>83550</v>
      </c>
      <c r="D193" s="76">
        <f>D194</f>
        <v>0</v>
      </c>
      <c r="E193" s="76">
        <f t="shared" ref="E193:O193" si="73">E194</f>
        <v>1550</v>
      </c>
      <c r="F193" s="76">
        <f t="shared" si="73"/>
        <v>0</v>
      </c>
      <c r="G193" s="76">
        <f t="shared" si="73"/>
        <v>82000</v>
      </c>
      <c r="H193" s="76">
        <f t="shared" si="73"/>
        <v>0</v>
      </c>
      <c r="I193" s="76">
        <f t="shared" si="73"/>
        <v>0</v>
      </c>
      <c r="J193" s="76">
        <f t="shared" si="73"/>
        <v>0</v>
      </c>
      <c r="K193" s="76">
        <f t="shared" si="73"/>
        <v>0</v>
      </c>
      <c r="L193" s="76">
        <f t="shared" si="73"/>
        <v>0</v>
      </c>
      <c r="M193" s="76"/>
      <c r="N193" s="76">
        <f t="shared" si="73"/>
        <v>0</v>
      </c>
      <c r="O193" s="76">
        <f t="shared" si="73"/>
        <v>0</v>
      </c>
      <c r="P193" s="103">
        <f t="shared" si="70"/>
        <v>82000</v>
      </c>
      <c r="Q193" s="103">
        <f t="shared" si="61"/>
        <v>0</v>
      </c>
      <c r="R193" s="103">
        <f t="shared" si="62"/>
        <v>0</v>
      </c>
      <c r="S193" s="103">
        <f t="shared" si="71"/>
        <v>0</v>
      </c>
    </row>
    <row r="194" spans="1:19" x14ac:dyDescent="0.25">
      <c r="A194" s="64">
        <v>3722</v>
      </c>
      <c r="B194" s="72" t="s">
        <v>162</v>
      </c>
      <c r="C194" s="76">
        <f t="shared" si="69"/>
        <v>83550</v>
      </c>
      <c r="D194" s="77">
        <v>0</v>
      </c>
      <c r="E194" s="77">
        <v>1550</v>
      </c>
      <c r="F194" s="77">
        <v>0</v>
      </c>
      <c r="G194" s="77">
        <v>82000</v>
      </c>
      <c r="H194" s="77">
        <v>0</v>
      </c>
      <c r="I194" s="77">
        <v>0</v>
      </c>
      <c r="J194" s="77">
        <v>0</v>
      </c>
      <c r="K194" s="77">
        <v>0</v>
      </c>
      <c r="L194" s="77">
        <v>0</v>
      </c>
      <c r="M194" s="77"/>
      <c r="N194" s="53">
        <v>0</v>
      </c>
      <c r="O194" s="77">
        <v>0</v>
      </c>
      <c r="P194" s="103">
        <f t="shared" si="70"/>
        <v>82000</v>
      </c>
      <c r="Q194" s="103">
        <f t="shared" si="61"/>
        <v>0</v>
      </c>
      <c r="R194" s="103">
        <f t="shared" si="62"/>
        <v>0</v>
      </c>
      <c r="S194" s="103">
        <f t="shared" si="71"/>
        <v>0</v>
      </c>
    </row>
    <row r="195" spans="1:19" x14ac:dyDescent="0.25">
      <c r="A195" s="65">
        <v>38</v>
      </c>
      <c r="B195" s="133" t="s">
        <v>152</v>
      </c>
      <c r="C195" s="76">
        <f t="shared" si="69"/>
        <v>2000</v>
      </c>
      <c r="D195" s="76">
        <f>D196</f>
        <v>0</v>
      </c>
      <c r="E195" s="76">
        <f t="shared" ref="E195:O195" si="74">E196</f>
        <v>2000</v>
      </c>
      <c r="F195" s="76">
        <f t="shared" si="74"/>
        <v>0</v>
      </c>
      <c r="G195" s="76">
        <f t="shared" si="74"/>
        <v>0</v>
      </c>
      <c r="H195" s="76">
        <f t="shared" si="74"/>
        <v>0</v>
      </c>
      <c r="I195" s="76">
        <f t="shared" si="74"/>
        <v>0</v>
      </c>
      <c r="J195" s="76">
        <f t="shared" si="74"/>
        <v>0</v>
      </c>
      <c r="K195" s="76">
        <f t="shared" si="74"/>
        <v>0</v>
      </c>
      <c r="L195" s="76">
        <f t="shared" si="74"/>
        <v>0</v>
      </c>
      <c r="M195" s="76"/>
      <c r="N195" s="76">
        <f t="shared" si="74"/>
        <v>0</v>
      </c>
      <c r="O195" s="76">
        <f t="shared" si="74"/>
        <v>0</v>
      </c>
      <c r="P195" s="103">
        <f t="shared" si="70"/>
        <v>0</v>
      </c>
      <c r="Q195" s="103">
        <f t="shared" si="61"/>
        <v>0</v>
      </c>
      <c r="R195" s="103">
        <f t="shared" si="62"/>
        <v>0</v>
      </c>
      <c r="S195" s="103">
        <f t="shared" si="71"/>
        <v>0</v>
      </c>
    </row>
    <row r="196" spans="1:19" x14ac:dyDescent="0.25">
      <c r="A196" s="64">
        <v>3821</v>
      </c>
      <c r="B196" s="72" t="s">
        <v>152</v>
      </c>
      <c r="C196" s="76">
        <f t="shared" si="69"/>
        <v>2000</v>
      </c>
      <c r="D196" s="77">
        <v>0</v>
      </c>
      <c r="E196" s="77">
        <v>2000</v>
      </c>
      <c r="F196" s="77">
        <v>0</v>
      </c>
      <c r="G196" s="77">
        <v>0</v>
      </c>
      <c r="H196" s="77">
        <v>0</v>
      </c>
      <c r="I196" s="77">
        <v>0</v>
      </c>
      <c r="J196" s="77">
        <v>0</v>
      </c>
      <c r="K196" s="77">
        <v>0</v>
      </c>
      <c r="L196" s="77">
        <v>0</v>
      </c>
      <c r="M196" s="77"/>
      <c r="N196" s="53">
        <v>0</v>
      </c>
      <c r="O196" s="77">
        <v>0</v>
      </c>
      <c r="P196" s="103">
        <f t="shared" si="70"/>
        <v>0</v>
      </c>
      <c r="Q196" s="103">
        <f t="shared" si="61"/>
        <v>0</v>
      </c>
      <c r="R196" s="103">
        <f t="shared" si="62"/>
        <v>0</v>
      </c>
      <c r="S196" s="103">
        <f t="shared" si="71"/>
        <v>0</v>
      </c>
    </row>
    <row r="197" spans="1:19" x14ac:dyDescent="0.25">
      <c r="A197" s="65">
        <v>4</v>
      </c>
      <c r="B197" s="67" t="s">
        <v>23</v>
      </c>
      <c r="C197" s="76">
        <f t="shared" si="69"/>
        <v>94000</v>
      </c>
      <c r="D197" s="76">
        <f>SUM(D198+D206)</f>
        <v>41000</v>
      </c>
      <c r="E197" s="76">
        <f>SUM(E198+E206)</f>
        <v>40000</v>
      </c>
      <c r="F197" s="76">
        <f t="shared" ref="F197:O197" si="75">SUM(F198+F206)</f>
        <v>0</v>
      </c>
      <c r="G197" s="76">
        <f t="shared" si="75"/>
        <v>0</v>
      </c>
      <c r="H197" s="76">
        <f t="shared" si="75"/>
        <v>0</v>
      </c>
      <c r="I197" s="76">
        <f t="shared" si="75"/>
        <v>0</v>
      </c>
      <c r="J197" s="76">
        <f t="shared" si="75"/>
        <v>0</v>
      </c>
      <c r="K197" s="76">
        <f t="shared" si="75"/>
        <v>3000</v>
      </c>
      <c r="L197" s="76">
        <f t="shared" si="75"/>
        <v>0</v>
      </c>
      <c r="M197" s="76"/>
      <c r="N197" s="76">
        <f t="shared" si="75"/>
        <v>5000</v>
      </c>
      <c r="O197" s="76">
        <f t="shared" si="75"/>
        <v>5000</v>
      </c>
      <c r="P197" s="103">
        <f t="shared" si="70"/>
        <v>0</v>
      </c>
      <c r="Q197" s="103">
        <f t="shared" si="61"/>
        <v>8000</v>
      </c>
      <c r="R197" s="103">
        <f t="shared" si="62"/>
        <v>0</v>
      </c>
      <c r="S197" s="103">
        <f t="shared" si="71"/>
        <v>5000</v>
      </c>
    </row>
    <row r="198" spans="1:19" ht="12.75" customHeight="1" x14ac:dyDescent="0.25">
      <c r="A198" s="65">
        <v>42</v>
      </c>
      <c r="B198" s="67" t="s">
        <v>62</v>
      </c>
      <c r="C198" s="76">
        <f t="shared" si="69"/>
        <v>84000</v>
      </c>
      <c r="D198" s="76">
        <f>SUM(D199+D204)</f>
        <v>31000</v>
      </c>
      <c r="E198" s="76">
        <f>SUM(E199+E204)</f>
        <v>40000</v>
      </c>
      <c r="F198" s="76">
        <f t="shared" ref="F198:G198" si="76">SUM(F199+F204)</f>
        <v>0</v>
      </c>
      <c r="G198" s="76">
        <f t="shared" si="76"/>
        <v>0</v>
      </c>
      <c r="H198" s="76">
        <v>0</v>
      </c>
      <c r="I198" s="76">
        <v>0</v>
      </c>
      <c r="J198" s="76">
        <v>0</v>
      </c>
      <c r="K198" s="76">
        <v>3000</v>
      </c>
      <c r="L198" s="76">
        <v>0</v>
      </c>
      <c r="M198" s="76"/>
      <c r="N198" s="76">
        <v>5000</v>
      </c>
      <c r="O198" s="76">
        <v>5000</v>
      </c>
      <c r="P198" s="103">
        <f t="shared" si="70"/>
        <v>0</v>
      </c>
      <c r="Q198" s="103">
        <f t="shared" si="61"/>
        <v>8000</v>
      </c>
      <c r="R198" s="103">
        <f t="shared" si="62"/>
        <v>0</v>
      </c>
      <c r="S198" s="103">
        <f t="shared" si="71"/>
        <v>5000</v>
      </c>
    </row>
    <row r="199" spans="1:19" ht="12.75" customHeight="1" x14ac:dyDescent="0.25">
      <c r="A199" s="65">
        <v>422</v>
      </c>
      <c r="B199" s="67" t="s">
        <v>119</v>
      </c>
      <c r="C199" s="76">
        <f t="shared" si="69"/>
        <v>37000</v>
      </c>
      <c r="D199" s="76">
        <f>SUM(D201:D203)</f>
        <v>24000</v>
      </c>
      <c r="E199" s="76">
        <f>SUM(E201:E203)</f>
        <v>0</v>
      </c>
      <c r="F199" s="76">
        <f>SUM(F201:F203)</f>
        <v>0</v>
      </c>
      <c r="G199" s="76">
        <f>SUM(G201:G203)</f>
        <v>0</v>
      </c>
      <c r="H199" s="76">
        <v>0</v>
      </c>
      <c r="I199" s="76">
        <v>0</v>
      </c>
      <c r="J199" s="76">
        <v>0</v>
      </c>
      <c r="K199" s="76">
        <v>3000</v>
      </c>
      <c r="L199" s="76">
        <v>0</v>
      </c>
      <c r="M199" s="76"/>
      <c r="N199" s="76">
        <v>5000</v>
      </c>
      <c r="O199" s="76">
        <v>5000</v>
      </c>
      <c r="P199" s="103">
        <f t="shared" si="70"/>
        <v>0</v>
      </c>
      <c r="Q199" s="103">
        <f t="shared" si="61"/>
        <v>8000</v>
      </c>
      <c r="R199" s="103">
        <f t="shared" si="62"/>
        <v>0</v>
      </c>
      <c r="S199" s="103">
        <f t="shared" si="71"/>
        <v>5000</v>
      </c>
    </row>
    <row r="200" spans="1:19" ht="12.75" customHeight="1" x14ac:dyDescent="0.25">
      <c r="A200" s="64">
        <v>4221</v>
      </c>
      <c r="B200" s="68" t="s">
        <v>120</v>
      </c>
      <c r="C200" s="76">
        <f t="shared" si="69"/>
        <v>31400</v>
      </c>
      <c r="D200" s="76">
        <f>D201</f>
        <v>18400</v>
      </c>
      <c r="E200" s="76">
        <f t="shared" ref="E200:O200" si="77">E201</f>
        <v>0</v>
      </c>
      <c r="F200" s="76">
        <f t="shared" si="77"/>
        <v>0</v>
      </c>
      <c r="G200" s="76">
        <f t="shared" si="77"/>
        <v>0</v>
      </c>
      <c r="H200" s="76">
        <f t="shared" si="77"/>
        <v>0</v>
      </c>
      <c r="I200" s="76">
        <f t="shared" si="77"/>
        <v>0</v>
      </c>
      <c r="J200" s="76">
        <f t="shared" si="77"/>
        <v>0</v>
      </c>
      <c r="K200" s="76">
        <f t="shared" si="77"/>
        <v>3000</v>
      </c>
      <c r="L200" s="76">
        <f t="shared" si="77"/>
        <v>0</v>
      </c>
      <c r="M200" s="76"/>
      <c r="N200" s="76">
        <f t="shared" si="77"/>
        <v>5000</v>
      </c>
      <c r="O200" s="76">
        <f t="shared" si="77"/>
        <v>5000</v>
      </c>
      <c r="P200" s="103">
        <f t="shared" si="70"/>
        <v>0</v>
      </c>
      <c r="Q200" s="103">
        <f t="shared" si="61"/>
        <v>8000</v>
      </c>
      <c r="R200" s="103">
        <f t="shared" si="62"/>
        <v>0</v>
      </c>
      <c r="S200" s="103">
        <f t="shared" si="71"/>
        <v>5000</v>
      </c>
    </row>
    <row r="201" spans="1:19" ht="12.75" customHeight="1" x14ac:dyDescent="0.25">
      <c r="A201" s="64">
        <v>4221</v>
      </c>
      <c r="B201" s="68" t="s">
        <v>120</v>
      </c>
      <c r="C201" s="76">
        <f t="shared" si="69"/>
        <v>31400</v>
      </c>
      <c r="D201" s="77">
        <v>18400</v>
      </c>
      <c r="E201" s="77">
        <v>0</v>
      </c>
      <c r="F201" s="77">
        <v>0</v>
      </c>
      <c r="G201" s="77">
        <v>0</v>
      </c>
      <c r="H201" s="77">
        <v>0</v>
      </c>
      <c r="I201" s="77">
        <v>0</v>
      </c>
      <c r="J201" s="77">
        <v>0</v>
      </c>
      <c r="K201" s="77">
        <v>3000</v>
      </c>
      <c r="L201" s="77">
        <v>0</v>
      </c>
      <c r="M201" s="77"/>
      <c r="N201" s="53">
        <v>5000</v>
      </c>
      <c r="O201" s="77">
        <v>5000</v>
      </c>
      <c r="P201" s="103">
        <f t="shared" si="70"/>
        <v>0</v>
      </c>
      <c r="Q201" s="103">
        <f>SUM(O201+K201)</f>
        <v>8000</v>
      </c>
      <c r="R201" s="103">
        <f t="shared" si="62"/>
        <v>0</v>
      </c>
      <c r="S201" s="103">
        <f t="shared" si="71"/>
        <v>5000</v>
      </c>
    </row>
    <row r="202" spans="1:19" ht="12.75" customHeight="1" x14ac:dyDescent="0.25">
      <c r="A202" s="64">
        <v>4225</v>
      </c>
      <c r="B202" s="68" t="s">
        <v>144</v>
      </c>
      <c r="C202" s="76">
        <f t="shared" si="69"/>
        <v>3600</v>
      </c>
      <c r="D202" s="77">
        <v>3600</v>
      </c>
      <c r="E202" s="77">
        <v>0</v>
      </c>
      <c r="F202" s="77">
        <v>0</v>
      </c>
      <c r="G202" s="77">
        <v>0</v>
      </c>
      <c r="H202" s="77">
        <v>0</v>
      </c>
      <c r="I202" s="77">
        <v>0</v>
      </c>
      <c r="J202" s="77">
        <v>0</v>
      </c>
      <c r="K202" s="77">
        <v>0</v>
      </c>
      <c r="L202" s="77">
        <v>0</v>
      </c>
      <c r="M202" s="77"/>
      <c r="N202" s="53">
        <v>0</v>
      </c>
      <c r="O202" s="77">
        <v>0</v>
      </c>
      <c r="P202" s="103">
        <f t="shared" si="70"/>
        <v>0</v>
      </c>
      <c r="Q202" s="103">
        <f t="shared" si="61"/>
        <v>0</v>
      </c>
      <c r="R202" s="103">
        <f t="shared" si="62"/>
        <v>0</v>
      </c>
      <c r="S202" s="103">
        <f t="shared" si="71"/>
        <v>0</v>
      </c>
    </row>
    <row r="203" spans="1:19" ht="12.75" customHeight="1" x14ac:dyDescent="0.25">
      <c r="A203" s="64">
        <v>4226</v>
      </c>
      <c r="B203" s="68" t="s">
        <v>145</v>
      </c>
      <c r="C203" s="76">
        <f t="shared" si="69"/>
        <v>2000</v>
      </c>
      <c r="D203" s="77">
        <v>2000</v>
      </c>
      <c r="E203" s="77">
        <v>0</v>
      </c>
      <c r="F203" s="77">
        <v>0</v>
      </c>
      <c r="G203" s="77">
        <v>0</v>
      </c>
      <c r="H203" s="77">
        <v>0</v>
      </c>
      <c r="I203" s="77">
        <v>0</v>
      </c>
      <c r="J203" s="77">
        <v>0</v>
      </c>
      <c r="K203" s="77">
        <v>0</v>
      </c>
      <c r="L203" s="77">
        <v>0</v>
      </c>
      <c r="M203" s="77"/>
      <c r="N203" s="53">
        <v>0</v>
      </c>
      <c r="O203" s="77">
        <v>0</v>
      </c>
      <c r="P203" s="103">
        <f t="shared" si="70"/>
        <v>0</v>
      </c>
      <c r="Q203" s="103">
        <f t="shared" si="61"/>
        <v>0</v>
      </c>
      <c r="R203" s="103">
        <f t="shared" si="62"/>
        <v>0</v>
      </c>
      <c r="S203" s="103">
        <f t="shared" si="71"/>
        <v>0</v>
      </c>
    </row>
    <row r="204" spans="1:19" ht="12.75" customHeight="1" x14ac:dyDescent="0.25">
      <c r="A204" s="65">
        <v>424</v>
      </c>
      <c r="B204" s="67" t="s">
        <v>104</v>
      </c>
      <c r="C204" s="76">
        <f t="shared" si="69"/>
        <v>47000</v>
      </c>
      <c r="D204" s="76">
        <f>D205</f>
        <v>7000</v>
      </c>
      <c r="E204" s="76">
        <f t="shared" ref="E204:O204" si="78">E205</f>
        <v>40000</v>
      </c>
      <c r="F204" s="76">
        <f t="shared" si="78"/>
        <v>0</v>
      </c>
      <c r="G204" s="76">
        <f t="shared" si="78"/>
        <v>0</v>
      </c>
      <c r="H204" s="76">
        <f t="shared" si="78"/>
        <v>0</v>
      </c>
      <c r="I204" s="76">
        <f t="shared" si="78"/>
        <v>0</v>
      </c>
      <c r="J204" s="76">
        <f t="shared" si="78"/>
        <v>0</v>
      </c>
      <c r="K204" s="76">
        <f t="shared" si="78"/>
        <v>0</v>
      </c>
      <c r="L204" s="76">
        <f t="shared" si="78"/>
        <v>0</v>
      </c>
      <c r="M204" s="76"/>
      <c r="N204" s="76">
        <f t="shared" si="78"/>
        <v>0</v>
      </c>
      <c r="O204" s="76">
        <f t="shared" si="78"/>
        <v>0</v>
      </c>
      <c r="P204" s="103">
        <f t="shared" si="70"/>
        <v>0</v>
      </c>
      <c r="Q204" s="103">
        <f t="shared" si="61"/>
        <v>0</v>
      </c>
      <c r="R204" s="103">
        <f t="shared" si="62"/>
        <v>0</v>
      </c>
      <c r="S204" s="103">
        <f t="shared" si="71"/>
        <v>0</v>
      </c>
    </row>
    <row r="205" spans="1:19" x14ac:dyDescent="0.25">
      <c r="A205" s="62">
        <v>4241</v>
      </c>
      <c r="B205" s="60" t="s">
        <v>102</v>
      </c>
      <c r="C205" s="76">
        <f t="shared" si="69"/>
        <v>47000</v>
      </c>
      <c r="D205" s="77">
        <v>7000</v>
      </c>
      <c r="E205" s="77">
        <v>40000</v>
      </c>
      <c r="F205" s="77">
        <v>0</v>
      </c>
      <c r="G205" s="77">
        <v>0</v>
      </c>
      <c r="H205" s="77">
        <v>0</v>
      </c>
      <c r="I205" s="77">
        <v>0</v>
      </c>
      <c r="J205" s="77">
        <v>0</v>
      </c>
      <c r="K205" s="77">
        <v>0</v>
      </c>
      <c r="L205" s="77">
        <v>0</v>
      </c>
      <c r="M205" s="77"/>
      <c r="N205" s="53">
        <v>0</v>
      </c>
      <c r="O205" s="77">
        <v>0</v>
      </c>
      <c r="P205" s="103">
        <f t="shared" si="70"/>
        <v>0</v>
      </c>
      <c r="Q205" s="103">
        <f t="shared" si="61"/>
        <v>0</v>
      </c>
      <c r="R205" s="103">
        <f t="shared" si="62"/>
        <v>0</v>
      </c>
      <c r="S205" s="103">
        <f t="shared" si="71"/>
        <v>0</v>
      </c>
    </row>
    <row r="206" spans="1:19" s="57" customFormat="1" x14ac:dyDescent="0.25">
      <c r="A206" s="54">
        <v>45</v>
      </c>
      <c r="B206" s="58" t="s">
        <v>146</v>
      </c>
      <c r="C206" s="76">
        <f t="shared" si="69"/>
        <v>10000</v>
      </c>
      <c r="D206" s="76">
        <f>D207</f>
        <v>10000</v>
      </c>
      <c r="E206" s="76">
        <f t="shared" ref="E206:O206" si="79">E207</f>
        <v>0</v>
      </c>
      <c r="F206" s="76">
        <f t="shared" si="79"/>
        <v>0</v>
      </c>
      <c r="G206" s="76">
        <f t="shared" si="79"/>
        <v>0</v>
      </c>
      <c r="H206" s="76">
        <f t="shared" si="79"/>
        <v>0</v>
      </c>
      <c r="I206" s="76">
        <f t="shared" si="79"/>
        <v>0</v>
      </c>
      <c r="J206" s="76">
        <f t="shared" si="79"/>
        <v>0</v>
      </c>
      <c r="K206" s="76">
        <f t="shared" si="79"/>
        <v>0</v>
      </c>
      <c r="L206" s="76">
        <f t="shared" si="79"/>
        <v>0</v>
      </c>
      <c r="M206" s="76"/>
      <c r="N206" s="76">
        <f t="shared" si="79"/>
        <v>0</v>
      </c>
      <c r="O206" s="76">
        <f t="shared" si="79"/>
        <v>0</v>
      </c>
      <c r="P206" s="103">
        <f t="shared" si="70"/>
        <v>0</v>
      </c>
      <c r="Q206" s="103">
        <f t="shared" si="61"/>
        <v>0</v>
      </c>
      <c r="R206" s="103">
        <f t="shared" si="62"/>
        <v>0</v>
      </c>
      <c r="S206" s="103">
        <f t="shared" si="71"/>
        <v>0</v>
      </c>
    </row>
    <row r="207" spans="1:19" s="57" customFormat="1" x14ac:dyDescent="0.25">
      <c r="A207" s="62">
        <v>4511</v>
      </c>
      <c r="B207" s="60" t="s">
        <v>146</v>
      </c>
      <c r="C207" s="76">
        <f t="shared" si="69"/>
        <v>10000</v>
      </c>
      <c r="D207" s="77">
        <v>10000</v>
      </c>
      <c r="E207" s="77">
        <v>0</v>
      </c>
      <c r="F207" s="77">
        <v>0</v>
      </c>
      <c r="G207" s="77">
        <v>0</v>
      </c>
      <c r="H207" s="77"/>
      <c r="I207" s="77">
        <v>0</v>
      </c>
      <c r="J207" s="77">
        <v>0</v>
      </c>
      <c r="K207" s="77">
        <v>0</v>
      </c>
      <c r="L207" s="77">
        <v>0</v>
      </c>
      <c r="M207" s="77"/>
      <c r="N207" s="53">
        <v>0</v>
      </c>
      <c r="O207" s="77">
        <v>0</v>
      </c>
      <c r="P207" s="103">
        <f t="shared" si="70"/>
        <v>0</v>
      </c>
      <c r="Q207" s="103">
        <f t="shared" si="61"/>
        <v>0</v>
      </c>
      <c r="R207" s="103">
        <f t="shared" si="62"/>
        <v>0</v>
      </c>
      <c r="S207" s="103">
        <f t="shared" si="71"/>
        <v>0</v>
      </c>
    </row>
    <row r="208" spans="1:19" x14ac:dyDescent="0.25">
      <c r="A208" s="54"/>
      <c r="B208" s="60"/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O208" s="77"/>
    </row>
    <row r="209" spans="1:15" x14ac:dyDescent="0.25">
      <c r="A209" s="54"/>
      <c r="B209" s="60"/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O209" s="77"/>
    </row>
    <row r="210" spans="1:15" x14ac:dyDescent="0.25">
      <c r="A210" s="54"/>
      <c r="B210" s="60"/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O210" s="77"/>
    </row>
    <row r="211" spans="1:15" x14ac:dyDescent="0.25">
      <c r="A211" s="54"/>
      <c r="B211" s="60"/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O211" s="77"/>
    </row>
    <row r="212" spans="1:15" x14ac:dyDescent="0.25">
      <c r="A212" s="54"/>
      <c r="B212" s="60"/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O212" s="77"/>
    </row>
    <row r="213" spans="1:15" x14ac:dyDescent="0.25">
      <c r="A213" s="54"/>
      <c r="B213" s="60"/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O213" s="77"/>
    </row>
    <row r="214" spans="1:15" x14ac:dyDescent="0.25">
      <c r="A214" s="54"/>
      <c r="B214" s="60"/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O214" s="77"/>
    </row>
    <row r="215" spans="1:15" x14ac:dyDescent="0.25">
      <c r="A215" s="54"/>
      <c r="B215" s="60"/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O215" s="77"/>
    </row>
    <row r="216" spans="1:15" x14ac:dyDescent="0.25">
      <c r="A216" s="54"/>
      <c r="B216" s="60"/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O216" s="77"/>
    </row>
    <row r="217" spans="1:15" x14ac:dyDescent="0.25">
      <c r="A217" s="54"/>
      <c r="B217" s="60"/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O217" s="77"/>
    </row>
    <row r="218" spans="1:15" x14ac:dyDescent="0.25">
      <c r="A218" s="54"/>
      <c r="B218" s="60"/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O218" s="77"/>
    </row>
    <row r="219" spans="1:15" x14ac:dyDescent="0.25">
      <c r="A219" s="54"/>
      <c r="B219" s="60"/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O219" s="77"/>
    </row>
    <row r="220" spans="1:15" x14ac:dyDescent="0.25">
      <c r="A220" s="54"/>
      <c r="B220" s="60"/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O220" s="77"/>
    </row>
    <row r="221" spans="1:15" x14ac:dyDescent="0.25">
      <c r="A221" s="54"/>
      <c r="B221" s="60"/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O221" s="77"/>
    </row>
    <row r="222" spans="1:15" x14ac:dyDescent="0.25">
      <c r="A222" s="54"/>
      <c r="B222" s="60"/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O222" s="77"/>
    </row>
    <row r="223" spans="1:15" x14ac:dyDescent="0.25">
      <c r="A223" s="54"/>
      <c r="B223" s="60"/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O223" s="77"/>
    </row>
    <row r="224" spans="1:15" x14ac:dyDescent="0.25">
      <c r="A224" s="54"/>
      <c r="B224" s="60"/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O224" s="77"/>
    </row>
    <row r="225" spans="1:15" x14ac:dyDescent="0.25">
      <c r="A225" s="54"/>
      <c r="B225" s="60"/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O225" s="77"/>
    </row>
    <row r="226" spans="1:15" x14ac:dyDescent="0.25">
      <c r="A226" s="54"/>
      <c r="B226" s="60"/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O226" s="77"/>
    </row>
    <row r="227" spans="1:15" x14ac:dyDescent="0.25">
      <c r="A227" s="54"/>
      <c r="B227" s="60"/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O227" s="77"/>
    </row>
  </sheetData>
  <mergeCells count="1">
    <mergeCell ref="A1:O1"/>
  </mergeCells>
  <pageMargins left="0.70866141732283472" right="0.70866141732283472" top="0.35433070866141736" bottom="0.15748031496062992" header="0.31496062992125984" footer="0.31496062992125984"/>
  <pageSetup paperSize="8" scale="6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916D7-D2E9-4B30-88A1-9912C81FF47D}">
  <sheetPr>
    <pageSetUpPr fitToPage="1"/>
  </sheetPr>
  <dimension ref="A1:I36"/>
  <sheetViews>
    <sheetView workbookViewId="0">
      <selection sqref="A1:I1"/>
    </sheetView>
  </sheetViews>
  <sheetFormatPr defaultRowHeight="15" x14ac:dyDescent="0.25"/>
  <cols>
    <col min="1" max="1" width="20.28515625" customWidth="1"/>
  </cols>
  <sheetData>
    <row r="1" spans="1:9" ht="15.75" x14ac:dyDescent="0.25">
      <c r="A1" s="205" t="s">
        <v>160</v>
      </c>
      <c r="B1" s="205"/>
      <c r="C1" s="205"/>
      <c r="D1" s="205"/>
      <c r="E1" s="205"/>
      <c r="F1" s="205"/>
      <c r="G1" s="205"/>
      <c r="H1" s="205"/>
      <c r="I1" s="205"/>
    </row>
    <row r="2" spans="1:9" ht="15.75" x14ac:dyDescent="0.25">
      <c r="A2" s="109"/>
      <c r="B2" s="109"/>
      <c r="C2" s="109"/>
      <c r="D2" s="109"/>
      <c r="E2" s="109"/>
      <c r="F2" s="109"/>
      <c r="G2" s="109"/>
      <c r="H2" s="109"/>
      <c r="I2" s="109"/>
    </row>
    <row r="3" spans="1:9" ht="15.75" x14ac:dyDescent="0.25">
      <c r="A3" s="109"/>
      <c r="B3" s="109"/>
      <c r="C3" s="109"/>
      <c r="D3" s="109"/>
      <c r="E3" s="109"/>
      <c r="F3" s="109"/>
      <c r="G3" s="109"/>
      <c r="H3" s="109"/>
      <c r="I3" s="109"/>
    </row>
    <row r="4" spans="1:9" ht="15.75" x14ac:dyDescent="0.25">
      <c r="B4" s="109"/>
      <c r="C4" s="109"/>
      <c r="D4" s="109"/>
      <c r="E4" s="109"/>
      <c r="F4" s="109"/>
      <c r="G4" s="109"/>
      <c r="H4" s="109"/>
      <c r="I4" s="109"/>
    </row>
    <row r="5" spans="1:9" ht="15.75" x14ac:dyDescent="0.25">
      <c r="A5" s="109"/>
      <c r="B5" s="109"/>
      <c r="C5" s="109"/>
      <c r="D5" s="109"/>
      <c r="E5" s="109"/>
      <c r="F5" s="109"/>
      <c r="G5" s="109"/>
      <c r="H5" s="109"/>
      <c r="I5" s="109"/>
    </row>
    <row r="6" spans="1:9" ht="15.75" x14ac:dyDescent="0.25">
      <c r="A6" s="119">
        <f>SUM(A11+A12+A13+A14+A15+A18+A19+A20)</f>
        <v>2920324.78</v>
      </c>
      <c r="B6" s="110" t="s">
        <v>138</v>
      </c>
      <c r="C6" s="111"/>
      <c r="D6" s="111"/>
      <c r="E6" s="111"/>
      <c r="F6" s="111"/>
      <c r="G6" s="111"/>
      <c r="H6" s="111"/>
      <c r="I6" s="111"/>
    </row>
    <row r="7" spans="1:9" x14ac:dyDescent="0.25">
      <c r="A7" s="112">
        <v>2226025</v>
      </c>
      <c r="B7" s="113" t="s">
        <v>122</v>
      </c>
      <c r="C7" s="111"/>
      <c r="D7" s="111"/>
      <c r="E7" s="111"/>
      <c r="F7" s="111"/>
      <c r="G7" s="111"/>
      <c r="H7" s="111"/>
      <c r="I7" s="111"/>
    </row>
    <row r="8" spans="1:9" x14ac:dyDescent="0.25">
      <c r="A8" s="112">
        <v>107750</v>
      </c>
      <c r="B8" s="113" t="s">
        <v>123</v>
      </c>
      <c r="C8" s="111"/>
      <c r="D8" s="111"/>
      <c r="E8" s="111"/>
      <c r="F8" s="111"/>
      <c r="G8" s="111"/>
      <c r="H8" s="111"/>
      <c r="I8" s="111"/>
    </row>
    <row r="9" spans="1:9" x14ac:dyDescent="0.25">
      <c r="A9" s="112">
        <v>40000</v>
      </c>
      <c r="B9" s="113" t="s">
        <v>124</v>
      </c>
      <c r="C9" s="111"/>
      <c r="D9" s="111"/>
      <c r="E9" s="111"/>
      <c r="F9" s="111"/>
      <c r="G9" s="111"/>
      <c r="H9" s="111"/>
      <c r="I9" s="111"/>
    </row>
    <row r="10" spans="1:9" s="80" customFormat="1" x14ac:dyDescent="0.25">
      <c r="A10" s="112">
        <v>1500</v>
      </c>
      <c r="B10" s="113" t="s">
        <v>151</v>
      </c>
      <c r="C10" s="111"/>
      <c r="D10" s="111"/>
      <c r="E10" s="111"/>
      <c r="F10" s="111"/>
      <c r="G10" s="111"/>
      <c r="H10" s="111"/>
      <c r="I10" s="111"/>
    </row>
    <row r="11" spans="1:9" x14ac:dyDescent="0.25">
      <c r="A11" s="114">
        <f>SUM(A7:A10)</f>
        <v>2375275</v>
      </c>
      <c r="B11" s="115" t="s">
        <v>125</v>
      </c>
      <c r="C11" s="111"/>
      <c r="D11" s="111"/>
      <c r="E11" s="111"/>
      <c r="F11" s="111"/>
      <c r="G11" s="111"/>
      <c r="H11" s="111"/>
      <c r="I11" s="111"/>
    </row>
    <row r="12" spans="1:9" x14ac:dyDescent="0.25">
      <c r="A12" s="116">
        <v>3000</v>
      </c>
      <c r="B12" s="117" t="s">
        <v>126</v>
      </c>
      <c r="C12" s="111"/>
      <c r="D12" s="111"/>
      <c r="E12" s="111"/>
      <c r="F12" s="111"/>
      <c r="G12" s="111"/>
      <c r="H12" s="111"/>
      <c r="I12" s="111"/>
    </row>
    <row r="13" spans="1:9" x14ac:dyDescent="0.25">
      <c r="A13" s="116">
        <v>3000</v>
      </c>
      <c r="B13" s="117" t="s">
        <v>127</v>
      </c>
      <c r="C13" s="111"/>
      <c r="D13" s="111"/>
      <c r="E13" s="111"/>
      <c r="F13" s="111"/>
      <c r="G13" s="111"/>
      <c r="H13" s="111"/>
      <c r="I13" s="111"/>
    </row>
    <row r="14" spans="1:9" x14ac:dyDescent="0.25">
      <c r="A14" s="116">
        <v>142120</v>
      </c>
      <c r="B14" s="117" t="s">
        <v>143</v>
      </c>
      <c r="C14" s="111"/>
      <c r="D14" s="111"/>
      <c r="E14" s="111"/>
      <c r="F14" s="111"/>
      <c r="G14" s="111"/>
      <c r="H14" s="111"/>
      <c r="I14" s="111"/>
    </row>
    <row r="15" spans="1:9" x14ac:dyDescent="0.25">
      <c r="A15" s="116">
        <v>72850.5</v>
      </c>
      <c r="B15" s="117" t="s">
        <v>128</v>
      </c>
      <c r="C15" s="111"/>
      <c r="D15" s="111"/>
      <c r="E15" s="111"/>
      <c r="F15" s="111"/>
      <c r="G15" s="111"/>
      <c r="H15" s="111"/>
      <c r="I15" s="111"/>
    </row>
    <row r="16" spans="1:9" x14ac:dyDescent="0.25">
      <c r="A16" s="112">
        <v>39377</v>
      </c>
      <c r="B16" s="113" t="s">
        <v>129</v>
      </c>
      <c r="C16" s="111"/>
      <c r="D16" s="111"/>
      <c r="E16" s="111"/>
      <c r="F16" s="111"/>
      <c r="G16" s="111"/>
      <c r="H16" s="111"/>
      <c r="I16" s="111"/>
    </row>
    <row r="17" spans="1:9" x14ac:dyDescent="0.25">
      <c r="A17" s="112">
        <v>159160.28</v>
      </c>
      <c r="B17" s="113" t="s">
        <v>130</v>
      </c>
      <c r="C17" s="111"/>
      <c r="D17" s="111"/>
      <c r="E17" s="111"/>
      <c r="F17" s="111"/>
      <c r="G17" s="111"/>
      <c r="H17" s="111"/>
      <c r="I17" s="111"/>
    </row>
    <row r="18" spans="1:9" x14ac:dyDescent="0.25">
      <c r="A18" s="114">
        <f>SUM(A16:A17)</f>
        <v>198537.28</v>
      </c>
      <c r="B18" s="115" t="s">
        <v>131</v>
      </c>
      <c r="C18" s="111"/>
      <c r="D18" s="111"/>
      <c r="E18" s="111"/>
      <c r="F18" s="111"/>
      <c r="G18" s="111"/>
      <c r="H18" s="111"/>
      <c r="I18" s="111"/>
    </row>
    <row r="19" spans="1:9" x14ac:dyDescent="0.25">
      <c r="A19" s="114">
        <v>5247</v>
      </c>
      <c r="B19" s="115" t="s">
        <v>132</v>
      </c>
      <c r="C19" s="111"/>
      <c r="D19" s="111"/>
      <c r="E19" s="111"/>
      <c r="F19" s="111"/>
      <c r="G19" s="111"/>
      <c r="H19" s="111"/>
      <c r="I19" s="111"/>
    </row>
    <row r="20" spans="1:9" x14ac:dyDescent="0.25">
      <c r="A20" s="116">
        <v>120295</v>
      </c>
      <c r="B20" s="117" t="s">
        <v>133</v>
      </c>
      <c r="C20" s="111"/>
      <c r="D20" s="111"/>
      <c r="E20" s="111"/>
      <c r="F20" s="111"/>
      <c r="G20" s="111"/>
      <c r="H20" s="111"/>
      <c r="I20" s="111"/>
    </row>
    <row r="21" spans="1:9" s="80" customFormat="1" x14ac:dyDescent="0.25">
      <c r="A21" s="116"/>
      <c r="B21" s="117"/>
      <c r="C21" s="111"/>
      <c r="D21" s="111"/>
      <c r="E21" s="111"/>
      <c r="F21" s="111"/>
      <c r="G21" s="111"/>
      <c r="H21" s="111"/>
      <c r="I21" s="111"/>
    </row>
    <row r="22" spans="1:9" s="80" customFormat="1" x14ac:dyDescent="0.25">
      <c r="A22" s="116"/>
      <c r="B22" s="117"/>
      <c r="C22" s="111"/>
      <c r="D22" s="111"/>
      <c r="E22" s="111"/>
      <c r="F22" s="111"/>
      <c r="G22" s="111"/>
      <c r="H22" s="111"/>
      <c r="I22" s="111"/>
    </row>
    <row r="23" spans="1:9" s="80" customFormat="1" x14ac:dyDescent="0.25">
      <c r="A23" s="116" t="s">
        <v>139</v>
      </c>
      <c r="B23" s="117"/>
      <c r="C23" s="111"/>
      <c r="D23" s="111"/>
      <c r="E23" s="111"/>
      <c r="F23" s="111"/>
      <c r="G23" s="111"/>
      <c r="H23" s="111"/>
      <c r="I23" s="111"/>
    </row>
    <row r="24" spans="1:9" s="80" customFormat="1" x14ac:dyDescent="0.25">
      <c r="A24" s="116" t="s">
        <v>150</v>
      </c>
      <c r="B24" s="117"/>
      <c r="C24" s="111"/>
      <c r="D24" s="111"/>
      <c r="E24" s="111"/>
      <c r="F24" s="111"/>
      <c r="G24" s="111"/>
      <c r="H24" s="111"/>
      <c r="I24" s="111"/>
    </row>
    <row r="25" spans="1:9" s="80" customFormat="1" x14ac:dyDescent="0.25">
      <c r="A25" s="116" t="s">
        <v>140</v>
      </c>
      <c r="B25" s="117"/>
      <c r="C25" s="111"/>
      <c r="D25" s="111"/>
      <c r="E25" s="111"/>
      <c r="F25" s="111"/>
      <c r="G25" s="111"/>
      <c r="H25" s="111"/>
      <c r="I25" s="111"/>
    </row>
    <row r="26" spans="1:9" s="80" customFormat="1" x14ac:dyDescent="0.25">
      <c r="A26" s="116"/>
      <c r="B26" s="117"/>
      <c r="C26" s="111"/>
      <c r="D26" s="111"/>
      <c r="E26" s="111"/>
      <c r="F26" s="111"/>
      <c r="G26" s="111"/>
      <c r="H26" s="111"/>
      <c r="I26" s="111"/>
    </row>
    <row r="27" spans="1:9" x14ac:dyDescent="0.25">
      <c r="A27" s="113" t="s">
        <v>153</v>
      </c>
      <c r="B27" s="118"/>
      <c r="C27" s="111"/>
      <c r="D27" s="111"/>
      <c r="E27" s="111"/>
      <c r="F27" s="111"/>
      <c r="G27" s="111"/>
      <c r="H27" s="111"/>
      <c r="I27" s="111"/>
    </row>
    <row r="28" spans="1:9" x14ac:dyDescent="0.25">
      <c r="A28" s="113"/>
      <c r="B28" s="113"/>
      <c r="C28" s="111"/>
      <c r="D28" s="111"/>
      <c r="E28" s="111"/>
      <c r="F28" s="111"/>
      <c r="G28" s="111"/>
      <c r="H28" s="111"/>
      <c r="I28" s="111"/>
    </row>
    <row r="29" spans="1:9" x14ac:dyDescent="0.25">
      <c r="A29" s="113" t="s">
        <v>134</v>
      </c>
      <c r="B29" s="118"/>
      <c r="C29" s="111"/>
      <c r="D29" s="111"/>
      <c r="E29" s="111"/>
      <c r="F29" s="111"/>
      <c r="G29" s="111"/>
      <c r="H29" s="111"/>
      <c r="I29" s="111"/>
    </row>
    <row r="30" spans="1:9" x14ac:dyDescent="0.25">
      <c r="A30" s="113" t="s">
        <v>141</v>
      </c>
      <c r="B30" s="113"/>
      <c r="C30" s="111"/>
      <c r="D30" s="111"/>
      <c r="E30" s="111"/>
      <c r="F30" s="111"/>
      <c r="G30" s="111"/>
      <c r="H30" s="111"/>
      <c r="I30" s="111"/>
    </row>
    <row r="31" spans="1:9" x14ac:dyDescent="0.25">
      <c r="A31" s="113" t="s">
        <v>142</v>
      </c>
      <c r="B31" s="113"/>
      <c r="C31" s="111"/>
      <c r="D31" s="111"/>
      <c r="E31" s="111"/>
      <c r="F31" s="111"/>
      <c r="G31" s="111"/>
      <c r="H31" s="111"/>
      <c r="I31" s="111"/>
    </row>
    <row r="32" spans="1:9" x14ac:dyDescent="0.25">
      <c r="A32" s="113"/>
      <c r="B32" s="113"/>
      <c r="C32" s="111"/>
      <c r="D32" s="111"/>
      <c r="E32" s="111"/>
      <c r="F32" s="111"/>
      <c r="G32" s="111"/>
      <c r="H32" s="111"/>
      <c r="I32" s="111"/>
    </row>
    <row r="33" spans="1:9" x14ac:dyDescent="0.25">
      <c r="A33" s="113"/>
      <c r="B33" s="113"/>
      <c r="C33" s="111"/>
      <c r="D33" s="111"/>
      <c r="E33" s="111"/>
      <c r="F33" s="111"/>
      <c r="G33" s="111"/>
      <c r="H33" s="111"/>
      <c r="I33" s="111"/>
    </row>
    <row r="34" spans="1:9" x14ac:dyDescent="0.25">
      <c r="A34" s="113"/>
      <c r="B34" s="113"/>
      <c r="C34" s="111"/>
      <c r="D34" s="111"/>
      <c r="E34" s="111"/>
      <c r="F34" s="111" t="s">
        <v>135</v>
      </c>
      <c r="G34" s="111"/>
      <c r="H34" s="111"/>
      <c r="I34" s="111"/>
    </row>
    <row r="35" spans="1:9" x14ac:dyDescent="0.25">
      <c r="A35" s="113"/>
      <c r="B35" s="113"/>
      <c r="C35" s="111"/>
      <c r="D35" s="111"/>
      <c r="E35" s="111"/>
      <c r="F35" s="111" t="s">
        <v>136</v>
      </c>
      <c r="G35" s="111"/>
      <c r="H35" s="111"/>
      <c r="I35" s="111"/>
    </row>
    <row r="36" spans="1:9" x14ac:dyDescent="0.25">
      <c r="A36" s="113"/>
      <c r="B36" s="113"/>
      <c r="C36" s="111"/>
      <c r="D36" s="111"/>
      <c r="E36" s="111"/>
      <c r="F36" s="111" t="s">
        <v>137</v>
      </c>
      <c r="G36" s="111"/>
      <c r="H36" s="111"/>
      <c r="I36" s="111"/>
    </row>
  </sheetData>
  <mergeCells count="1">
    <mergeCell ref="A1:I1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Rashodi prema funkcijskoj kl</vt:lpstr>
      <vt:lpstr>Račun financiranja</vt:lpstr>
      <vt:lpstr>POSEBNI DIO</vt:lpstr>
      <vt:lpstr>POSEBNI DIO Razina 2</vt:lpstr>
      <vt:lpstr>POSEBNI DIO Razina 4</vt:lpstr>
      <vt:lpstr>Obrazloženje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Racun</cp:lastModifiedBy>
  <cp:lastPrinted>2025-10-29T13:32:40Z</cp:lastPrinted>
  <dcterms:created xsi:type="dcterms:W3CDTF">2022-08-12T12:51:27Z</dcterms:created>
  <dcterms:modified xsi:type="dcterms:W3CDTF">2025-10-31T09:59:19Z</dcterms:modified>
</cp:coreProperties>
</file>